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Tiziana\Dropbox\Consiglio dell'Ordine\2024.10.09\"/>
    </mc:Choice>
  </mc:AlternateContent>
  <xr:revisionPtr revIDLastSave="0" documentId="8_{DC472CF8-0EB9-4EEE-869B-CB2A334EEAA3}" xr6:coauthVersionLast="47" xr6:coauthVersionMax="47" xr10:uidLastSave="{00000000-0000-0000-0000-000000000000}"/>
  <workbookProtection workbookAlgorithmName="SHA-512" workbookHashValue="q3RfJC4JnKd90sDdKouZ4D5QIjtEJbQECtKL4wxWQrYUaJGpU8GC6oIWJgXTrt1LC35fQkeEoleh+ZX63NfDAg==" workbookSaltValue="10WWVEy9zQL7JJVTtvn2vg==" workbookSpinCount="100000" lockStructure="1"/>
  <bookViews>
    <workbookView xWindow="2616" yWindow="2616" windowWidth="30960" windowHeight="12264" activeTab="1" xr2:uid="{00000000-000D-0000-FFFF-FFFF00000000}"/>
  </bookViews>
  <sheets>
    <sheet name="Foglio1" sheetId="1" r:id="rId1"/>
    <sheet name="Foglio2" sheetId="2" r:id="rId2"/>
    <sheet name="Foglio3" sheetId="7" r:id="rId3"/>
    <sheet name="Foglio4" sheetId="5" r:id="rId4"/>
    <sheet name="Foglio6" sheetId="6" r:id="rId5"/>
  </sheets>
  <definedNames>
    <definedName name="_xlnm.Print_Area" localSheetId="1">Foglio2!$A$1:$O$60</definedName>
    <definedName name="_xlnm.Print_Area" localSheetId="3">Foglio4!$A$1:$O$32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0" i="2"/>
  <c r="I8" i="2"/>
  <c r="I9" i="2"/>
  <c r="I10" i="2"/>
  <c r="I11" i="2"/>
  <c r="I12" i="2"/>
  <c r="I13" i="2"/>
  <c r="I14" i="2"/>
  <c r="I15" i="2"/>
  <c r="I16" i="2"/>
  <c r="I7" i="2"/>
  <c r="I46" i="2"/>
  <c r="G30" i="2"/>
  <c r="G29" i="2"/>
  <c r="G28" i="2"/>
  <c r="G21" i="2"/>
  <c r="G22" i="2"/>
  <c r="G23" i="2"/>
  <c r="G24" i="2"/>
  <c r="G20" i="2"/>
  <c r="G7" i="2"/>
  <c r="G8" i="2"/>
  <c r="G9" i="2"/>
  <c r="G10" i="2"/>
  <c r="G11" i="2"/>
  <c r="G12" i="2"/>
  <c r="G13" i="2"/>
  <c r="G14" i="2"/>
  <c r="G15" i="2"/>
  <c r="G16" i="2"/>
  <c r="I30" i="2"/>
  <c r="I29" i="2"/>
  <c r="I28" i="2"/>
  <c r="I39" i="2"/>
  <c r="I38" i="2"/>
  <c r="I37" i="2"/>
  <c r="G39" i="2"/>
  <c r="G38" i="2"/>
  <c r="G37" i="2"/>
  <c r="I3" i="2"/>
  <c r="G3" i="2"/>
  <c r="I47" i="2"/>
  <c r="I45" i="2"/>
  <c r="I44" i="2"/>
  <c r="I43" i="2"/>
  <c r="I42" i="2"/>
  <c r="I41" i="2"/>
  <c r="I40" i="2"/>
  <c r="I36" i="2"/>
  <c r="G36" i="2"/>
  <c r="I35" i="2"/>
  <c r="I34" i="2"/>
  <c r="I33" i="2"/>
  <c r="G47" i="2"/>
  <c r="G46" i="2"/>
  <c r="G45" i="2"/>
  <c r="G44" i="2"/>
  <c r="G43" i="2"/>
  <c r="G42" i="2"/>
  <c r="G41" i="2"/>
  <c r="G40" i="2"/>
  <c r="G35" i="2"/>
  <c r="G34" i="2"/>
  <c r="G33" i="2"/>
  <c r="G26" i="2" l="1"/>
  <c r="G49" i="2" s="1"/>
  <c r="I26" i="2"/>
  <c r="I49" i="2" s="1"/>
</calcChain>
</file>

<file path=xl/sharedStrings.xml><?xml version="1.0" encoding="utf-8"?>
<sst xmlns="http://schemas.openxmlformats.org/spreadsheetml/2006/main" count="220" uniqueCount="209">
  <si>
    <t xml:space="preserve">COSTI SERVIZI UNEP </t>
  </si>
  <si>
    <t>❶ Inserire il numero dei destinatari dell'atto</t>
  </si>
  <si>
    <r>
      <t xml:space="preserve">DIRITTI* </t>
    </r>
    <r>
      <rPr>
        <b/>
        <sz val="11"/>
        <color theme="1"/>
        <rFont val="Calibri"/>
        <family val="2"/>
      </rPr>
      <t>①</t>
    </r>
  </si>
  <si>
    <r>
      <t xml:space="preserve">TRASFERTE* </t>
    </r>
    <r>
      <rPr>
        <b/>
        <sz val="11"/>
        <color theme="1"/>
        <rFont val="Calibri"/>
        <family val="2"/>
      </rPr>
      <t>②</t>
    </r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</si>
  <si>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</si>
  <si>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</si>
  <si>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</si>
  <si>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</si>
  <si>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</si>
  <si>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</si>
  <si>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</si>
  <si>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</si>
  <si>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</si>
  <si>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</si>
  <si>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10% TOT. TRASFERTE</t>
  </si>
  <si>
    <t>LEGENDA</t>
  </si>
  <si>
    <t>SPECIFICA NORMALE</t>
  </si>
  <si>
    <t>SPECIFICA  URGENTE</t>
  </si>
  <si>
    <t xml:space="preserve">SPECIFICA NOTIFICHE </t>
  </si>
  <si>
    <t>ARBOREA</t>
  </si>
  <si>
    <t>SAN LEONARDO</t>
  </si>
  <si>
    <t>SAN QUIRICO</t>
  </si>
  <si>
    <t>SANTA GIUSTA</t>
  </si>
  <si>
    <t>SEDILO</t>
  </si>
  <si>
    <t>RITORNA A SPECIFICA</t>
  </si>
  <si>
    <r>
      <t>ATTI POSTALI IN ITALIA*</t>
    </r>
    <r>
      <rPr>
        <b/>
        <sz val="11"/>
        <color theme="1"/>
        <rFont val="Calibri"/>
        <family val="2"/>
      </rPr>
      <t>④</t>
    </r>
  </si>
  <si>
    <r>
      <t xml:space="preserve">   ATTI POSTALI ALL' ESTERO* </t>
    </r>
    <r>
      <rPr>
        <b/>
        <i/>
        <sz val="11"/>
        <color theme="1"/>
        <rFont val="Calibri"/>
        <family val="2"/>
      </rPr>
      <t>⑤</t>
    </r>
  </si>
  <si>
    <t>❺ Inserire il numero dei postali esteri secondo il peso dell'atto e la zona di riferimento. Per conoscere le zone tariffarie clicca sul pulsante apposito.</t>
  </si>
  <si>
    <t xml:space="preserve">ZONA 1 </t>
  </si>
  <si>
    <t xml:space="preserve">Albania, Andorra, Austria, Belgio, Bielorussia, Bosnia-Erzegovina,Bulgaria, Cipro, Croazia, Danimarca, Estonia, Filandia, Francia, Gemania, Gibilterra, Gran Bretagna, </t>
  </si>
  <si>
    <t>Grecia, Irlanda, Islanda, Kosovo, Lettonia, Liechtenstein, Lituania, Lussemburgo, Macedonia, Malta, Moldavia, Monaco, Montenegro, Norvegia, Olanda, Polonia</t>
  </si>
  <si>
    <t>Portogallo, Repubblica Ceca, Romania, Russia, Serbia, Slovacchia, Slovenia, Spagna, Svezia, Svizzera, Turchia, Ucraina, Ungheria</t>
  </si>
  <si>
    <t>Algeria, Egitto, Giordania, Israele, Libano, Marocco, Siria, Tunisia</t>
  </si>
  <si>
    <t>ZONA 2</t>
  </si>
  <si>
    <t>Altri paesi dell'AFRICA      AMERICHE, ASIA</t>
  </si>
  <si>
    <t>Angola, Ascensio-Isole (UK), Benin, Botswana, Burkina Faso, Burundi, Camerun, Capo Verde, Ciad, Comore, Costa d'Avorio, Eritrea, Etiopia, Gabon, Gambia, Ghana</t>
  </si>
  <si>
    <t>Gibuli, Guinea, Guinea Bissau, Kenya, Lesotho, Liberia, Madagascar, Malawl, Mali, Mauritania, Mauitius, Mozambico, Namibia, Niger, Nigeria, Rep. Centrafricana</t>
  </si>
  <si>
    <t>Rep. Dem. Del Congo, Reunion (isole), Ruanda, Sant'Elena (Isola), Sao Tome&amp;Principe, Senegal, Seychelles, Sierra Leone, Somalia, Sud Africa, Sudan, Swaziland</t>
  </si>
  <si>
    <t>Tanzania, Togo, Tristan Da Chnha, Uganda, Zambia, Zimbabwe</t>
  </si>
  <si>
    <t>Antigua&amp;Barbuda, Argentina, Aruba, Bahamas, Barbados, Belize, Bermuda, Bolivia, Brasile, Canada, Cayman Isole, Cile, Colombia, Costa Rica, Cuba, Dominica</t>
  </si>
  <si>
    <t>Ecuador, El Salvador, Falklands (Isole), Giamaica, Grenada, Groelandia, Guadalupa, Guantanamo Bay, Guatemala, Guyana, Guyana (Francese), Haiti, Honduras</t>
  </si>
  <si>
    <t>Martinica, Messico, Midway, Montserrat, Nicaragua, Panama, Paraguay, Peru, Porto Rico, Repubblica Dominicana, Saint Kitts Ande Nevis (Saint Christopher)</t>
  </si>
  <si>
    <t>Saint Pierre&amp;Miquelon, Saint Vincent (E Granadines), Stati Uniti, Suriname, Trinidad&amp;Tobago, Turks And Caicos (Isole), Uruguay, Venezuela, Vergini (Isole)</t>
  </si>
  <si>
    <t>Br. Vergini (Isole), USA</t>
  </si>
  <si>
    <t>Afghanistan, Aurabia Saudita, Armenia, Azerbaidjan, Bangladesh, Bhutan, Brunei, Cambogia, Cina, Corea Del Nord - Rep. Dem, Corea Del Sud, Emirati Arabi Uniti</t>
  </si>
  <si>
    <t>Filippine, Georgia, Giappone, Hong Kong, India, Indonesia, Iran, Kazakistan, Kirghizistan, Kuwait, Laos, Maldive, Malesia, Mongolia, Myanmar Burnma (Birmania)</t>
  </si>
  <si>
    <t>Nepal, Oman, Qatar, Singapore, Sri Lanka, Tagikistan, Taiwan, Thailandia, Timor Orientale (Est), Turkmenistan, Uzbekista, Vietnam</t>
  </si>
  <si>
    <t>ZONA 3</t>
  </si>
  <si>
    <t>OCEANIA</t>
  </si>
  <si>
    <t>Australia, Christmas (Isole), Cook (Isole), Fanning (Isole), Fiji (Isole), Guam, Kiriball, Marshall (Isole), Nauru, Nuova Caledonia, Nuova Zelanda, Palau, Papua Nuova</t>
  </si>
  <si>
    <t>Gunea, Phoenix, Pilcairn, Polinesia (Francese), Salpan (Isole Marianne), Salomone (Isole), Samoa (Americane), Samoa (Western), Santa Croce, Tonga (Isole)</t>
  </si>
  <si>
    <t>Tuvalu, Vanuatu, Wake</t>
  </si>
  <si>
    <t>SAN MARINO - VATICANO</t>
  </si>
  <si>
    <t xml:space="preserve">                                                  ZONE TARIFFARIE INTERNAZIONALI</t>
  </si>
  <si>
    <r>
      <t xml:space="preserve">TRASFERTE*  </t>
    </r>
    <r>
      <rPr>
        <b/>
        <sz val="11"/>
        <color theme="1"/>
        <rFont val="Calibri"/>
        <family val="2"/>
      </rPr>
      <t>③</t>
    </r>
  </si>
  <si>
    <r>
      <t xml:space="preserve">TOTALE SPECIFICA* </t>
    </r>
    <r>
      <rPr>
        <b/>
        <sz val="14"/>
        <color theme="1"/>
        <rFont val="Calibri"/>
        <family val="2"/>
      </rPr>
      <t>⑥</t>
    </r>
  </si>
  <si>
    <t>EUROPA    -   BACINO DEL MEDITERRANEO</t>
  </si>
  <si>
    <r>
      <t xml:space="preserve">     </t>
    </r>
    <r>
      <rPr>
        <b/>
        <sz val="11"/>
        <color rgb="FFFF0000"/>
        <rFont val="Calibri"/>
        <family val="2"/>
        <scheme val="minor"/>
      </rPr>
      <t>Zona 1</t>
    </r>
    <r>
      <rPr>
        <b/>
        <sz val="11"/>
        <color theme="1"/>
        <rFont val="Calibri"/>
        <family val="2"/>
        <scheme val="minor"/>
      </rPr>
      <t xml:space="preserve">                   fino a 20 g</t>
    </r>
  </si>
  <si>
    <r>
      <t xml:space="preserve">          </t>
    </r>
    <r>
      <rPr>
        <b/>
        <sz val="11"/>
        <color rgb="FFFF0000"/>
        <rFont val="Calibri"/>
        <family val="2"/>
        <scheme val="minor"/>
      </rPr>
      <t xml:space="preserve"> "  </t>
    </r>
    <r>
      <rPr>
        <b/>
        <sz val="11"/>
        <color theme="1"/>
        <rFont val="Calibri"/>
        <family val="2"/>
        <scheme val="minor"/>
      </rPr>
      <t xml:space="preserve">                  da  51 g a 100 g</t>
    </r>
  </si>
  <si>
    <r>
      <t xml:space="preserve">         </t>
    </r>
    <r>
      <rPr>
        <b/>
        <sz val="11"/>
        <color rgb="FFFF0000"/>
        <rFont val="Calibri"/>
        <family val="2"/>
        <scheme val="minor"/>
      </rPr>
      <t xml:space="preserve">  "  </t>
    </r>
    <r>
      <rPr>
        <b/>
        <sz val="11"/>
        <color theme="1"/>
        <rFont val="Calibri"/>
        <family val="2"/>
        <scheme val="minor"/>
      </rPr>
      <t xml:space="preserve">                 da 101 g a 250 g</t>
    </r>
  </si>
  <si>
    <r>
      <t xml:space="preserve">          </t>
    </r>
    <r>
      <rPr>
        <b/>
        <sz val="11"/>
        <color rgb="FFFF0000"/>
        <rFont val="Calibri"/>
        <family val="2"/>
        <scheme val="minor"/>
      </rPr>
      <t xml:space="preserve"> "  </t>
    </r>
    <r>
      <rPr>
        <b/>
        <sz val="11"/>
        <color theme="1"/>
        <rFont val="Calibri"/>
        <family val="2"/>
        <scheme val="minor"/>
      </rPr>
      <t xml:space="preserve">                  da   21 g a 50 g</t>
    </r>
  </si>
  <si>
    <r>
      <rPr>
        <b/>
        <sz val="11"/>
        <color rgb="FFFF0000"/>
        <rFont val="Calibri"/>
        <family val="2"/>
        <scheme val="minor"/>
      </rPr>
      <t>S. Marino/Vatic.</t>
    </r>
    <r>
      <rPr>
        <b/>
        <sz val="11"/>
        <color theme="1"/>
        <rFont val="Calibri"/>
        <family val="2"/>
        <scheme val="minor"/>
      </rPr>
      <t xml:space="preserve">    fino a 20 g</t>
    </r>
  </si>
  <si>
    <r>
      <t xml:space="preserve">     </t>
    </r>
    <r>
      <rPr>
        <b/>
        <sz val="11"/>
        <color rgb="FFFF0000"/>
        <rFont val="Calibri"/>
        <family val="2"/>
        <scheme val="minor"/>
      </rPr>
      <t>Zona 2</t>
    </r>
    <r>
      <rPr>
        <b/>
        <sz val="11"/>
        <color theme="1"/>
        <rFont val="Calibri"/>
        <family val="2"/>
        <scheme val="minor"/>
      </rPr>
      <t xml:space="preserve">                   fino a 20 g</t>
    </r>
  </si>
  <si>
    <r>
      <t xml:space="preserve">     </t>
    </r>
    <r>
      <rPr>
        <b/>
        <sz val="11"/>
        <color rgb="FFFF0000"/>
        <rFont val="Calibri"/>
        <family val="2"/>
        <scheme val="minor"/>
      </rPr>
      <t>Zona 3</t>
    </r>
    <r>
      <rPr>
        <b/>
        <sz val="11"/>
        <color theme="1"/>
        <rFont val="Calibri"/>
        <family val="2"/>
        <scheme val="minor"/>
      </rPr>
      <t xml:space="preserve">                   fino a 20 g</t>
    </r>
  </si>
  <si>
    <t>urgente</t>
  </si>
  <si>
    <t>senza urgenza</t>
  </si>
  <si>
    <t>❹ Inserire il numero degli atti a mezzo  posta  secondo il peso dell'atto -</t>
  </si>
  <si>
    <r>
      <t xml:space="preserve">SELEZIONARE                                       </t>
    </r>
    <r>
      <rPr>
        <b/>
        <sz val="11"/>
        <color rgb="FFFF0000"/>
        <rFont val="Calibri"/>
        <family val="2"/>
        <scheme val="minor"/>
      </rPr>
      <t>(v.d. Legenda in calce al foglio)</t>
    </r>
  </si>
  <si>
    <r>
      <t xml:space="preserve">         </t>
    </r>
    <r>
      <rPr>
        <b/>
        <sz val="11"/>
        <color rgb="FFFF0000"/>
        <rFont val="Calibri"/>
        <family val="2"/>
        <scheme val="minor"/>
      </rPr>
      <t xml:space="preserve">    " </t>
    </r>
    <r>
      <rPr>
        <b/>
        <sz val="11"/>
        <color theme="1"/>
        <rFont val="Calibri"/>
        <family val="2"/>
        <scheme val="minor"/>
      </rPr>
      <t xml:space="preserve">                 da 21 g a 50 g</t>
    </r>
  </si>
  <si>
    <r>
      <t xml:space="preserve">         </t>
    </r>
    <r>
      <rPr>
        <b/>
        <sz val="11"/>
        <color rgb="FFFF0000"/>
        <rFont val="Calibri"/>
        <family val="2"/>
        <scheme val="minor"/>
      </rPr>
      <t xml:space="preserve">    " </t>
    </r>
    <r>
      <rPr>
        <b/>
        <sz val="11"/>
        <color theme="1"/>
        <rFont val="Calibri"/>
        <family val="2"/>
        <scheme val="minor"/>
      </rPr>
      <t xml:space="preserve">                 da 50  g a 100 g</t>
    </r>
  </si>
  <si>
    <t>Vie di Oristano</t>
  </si>
  <si>
    <t>ABBASANTA</t>
  </si>
  <si>
    <t>AIDOMAGGIORE</t>
  </si>
  <si>
    <t>ALBAGIARA</t>
  </si>
  <si>
    <t>ALES</t>
  </si>
  <si>
    <t>ALLAI</t>
  </si>
  <si>
    <t>ARDAULI</t>
  </si>
  <si>
    <t>ARITZO</t>
  </si>
  <si>
    <t>ASSOLO</t>
  </si>
  <si>
    <t>ASUNI</t>
  </si>
  <si>
    <t>ATZARA</t>
  </si>
  <si>
    <t>AUSTIS</t>
  </si>
  <si>
    <t>BARADILI</t>
  </si>
  <si>
    <t>BARATILI SAN PIETRO</t>
  </si>
  <si>
    <t>BARESSA</t>
  </si>
  <si>
    <t>BAULADU</t>
  </si>
  <si>
    <t xml:space="preserve">BELVI'     </t>
  </si>
  <si>
    <t>BIDONI'</t>
  </si>
  <si>
    <t>BIRORI</t>
  </si>
  <si>
    <t>BOLOTANA</t>
  </si>
  <si>
    <t>BONARCADO</t>
  </si>
  <si>
    <t>BORONEDDU</t>
  </si>
  <si>
    <t>BORORE</t>
  </si>
  <si>
    <t>BORTIGALI</t>
  </si>
  <si>
    <t>BOSA</t>
  </si>
  <si>
    <t>BUSACHI</t>
  </si>
  <si>
    <t>CABRAS</t>
  </si>
  <si>
    <t>CIRRAS</t>
  </si>
  <si>
    <t>CUCCURU TICCAS</t>
  </si>
  <si>
    <t>CUGLIERI</t>
  </si>
  <si>
    <t>CURCURIS</t>
  </si>
  <si>
    <t>DESULO</t>
  </si>
  <si>
    <t>DONIGALA FENUGHEDDU</t>
  </si>
  <si>
    <t>DUALCHI</t>
  </si>
  <si>
    <t>ESCOVEDU</t>
  </si>
  <si>
    <t>FENOSU</t>
  </si>
  <si>
    <t>FIGU</t>
  </si>
  <si>
    <t>FLUSSIO</t>
  </si>
  <si>
    <t>FORDONGIANUS</t>
  </si>
  <si>
    <t>GADONI</t>
  </si>
  <si>
    <t>GHILARZA</t>
  </si>
  <si>
    <t>GONNOSCODINA</t>
  </si>
  <si>
    <t>GONNOSNO'</t>
  </si>
  <si>
    <t>GONNOSTRAMATZA</t>
  </si>
  <si>
    <t>IS PASTURAS MAN.</t>
  </si>
  <si>
    <t>LEI</t>
  </si>
  <si>
    <t>MACOMER</t>
  </si>
  <si>
    <t>MAGOMADAS</t>
  </si>
  <si>
    <t>MARCEDDI'</t>
  </si>
  <si>
    <t>MARRUBIU</t>
  </si>
  <si>
    <t>MASSAMA</t>
  </si>
  <si>
    <t>MASULLAS</t>
  </si>
  <si>
    <t>MEANASARDO</t>
  </si>
  <si>
    <t>MILIS</t>
  </si>
  <si>
    <t>MODOLO</t>
  </si>
  <si>
    <t>MOGORELLA</t>
  </si>
  <si>
    <t>MOGORO</t>
  </si>
  <si>
    <t>MONTRESTA</t>
  </si>
  <si>
    <t>MORGONGIORI</t>
  </si>
  <si>
    <t>MORIMENTA</t>
  </si>
  <si>
    <t>NARBOLIA</t>
  </si>
  <si>
    <t>NEONELI</t>
  </si>
  <si>
    <t>NORAGUGUME</t>
  </si>
  <si>
    <t>NORBELLO</t>
  </si>
  <si>
    <t>NUGHEDU S. Vittoria</t>
  </si>
  <si>
    <t>NURACHI</t>
  </si>
  <si>
    <t>NURAXINIEDDU</t>
  </si>
  <si>
    <t>NURECI</t>
  </si>
  <si>
    <t>OLLASTRA</t>
  </si>
  <si>
    <t>ORISTANO</t>
  </si>
  <si>
    <t>ORTUERI</t>
  </si>
  <si>
    <t>PALMAS ARBOREA</t>
  </si>
  <si>
    <t>PARDU ACCAS</t>
  </si>
  <si>
    <t>PARDU NOU</t>
  </si>
  <si>
    <t>PAU</t>
  </si>
  <si>
    <t>PAULILATINO</t>
  </si>
  <si>
    <t>PESARIA</t>
  </si>
  <si>
    <t>POMPU</t>
  </si>
  <si>
    <t>PUTZU IDU</t>
  </si>
  <si>
    <t>RIMEDIO</t>
  </si>
  <si>
    <t>RIOLA SARDO</t>
  </si>
  <si>
    <t>RUINAS</t>
  </si>
  <si>
    <t>SAGAMA</t>
  </si>
  <si>
    <t>SAMUGHEO</t>
  </si>
  <si>
    <t>SAN NICOLO' D'ARCIDANO</t>
  </si>
  <si>
    <t>SAN VERO MILIS</t>
  </si>
  <si>
    <t>S.V.CONGIU</t>
  </si>
  <si>
    <t>SANTULUSSURGIU</t>
  </si>
  <si>
    <t>SCANO DI MONTIFER.</t>
  </si>
  <si>
    <t>SENEGHE</t>
  </si>
  <si>
    <t>SENIS</t>
  </si>
  <si>
    <t>SENNARIOLO</t>
  </si>
  <si>
    <t>SIAMAGGIORE</t>
  </si>
  <si>
    <t>SIAMANNA</t>
  </si>
  <si>
    <t>SIAPICCIA</t>
  </si>
  <si>
    <t>SILANUS</t>
  </si>
  <si>
    <t>SILI'</t>
  </si>
  <si>
    <t>SIMALA</t>
  </si>
  <si>
    <t>SIMAXIS</t>
  </si>
  <si>
    <t>SINDIA</t>
  </si>
  <si>
    <t>SINI</t>
  </si>
  <si>
    <t>SIRIS</t>
  </si>
  <si>
    <t>SOLANAS</t>
  </si>
  <si>
    <t>SODDI'</t>
  </si>
  <si>
    <t>SOLARUSSA</t>
  </si>
  <si>
    <t>SORGONO</t>
  </si>
  <si>
    <t>SORRADILE</t>
  </si>
  <si>
    <t>SUNI</t>
  </si>
  <si>
    <t>TADASUNI</t>
  </si>
  <si>
    <t>TANCA MARCHESA</t>
  </si>
  <si>
    <t>TERRALBA</t>
  </si>
  <si>
    <t>TETI</t>
  </si>
  <si>
    <t>TIANA</t>
  </si>
  <si>
    <t>TINNURA</t>
  </si>
  <si>
    <t>TIRIA</t>
  </si>
  <si>
    <t>TONARA</t>
  </si>
  <si>
    <t>TORRE GRANDE</t>
  </si>
  <si>
    <t>TRAMATZA</t>
  </si>
  <si>
    <t>TRESNURAGHES</t>
  </si>
  <si>
    <t>ULA TIRSO</t>
  </si>
  <si>
    <t>URAS</t>
  </si>
  <si>
    <t>USELLUS</t>
  </si>
  <si>
    <t>VILLA SANT'ANTONIO</t>
  </si>
  <si>
    <t>VILLANOVATRUSCHEDU</t>
  </si>
  <si>
    <t>VILLAURBANA</t>
  </si>
  <si>
    <t>VILLAVERDE</t>
  </si>
  <si>
    <t>ZEDDIANI</t>
  </si>
  <si>
    <t>ZEPPARA</t>
  </si>
  <si>
    <t>ZERFALIU</t>
  </si>
  <si>
    <t>ZONA INDUSTRIALE</t>
  </si>
  <si>
    <t xml:space="preserve">COMUNI DEL CIRCONDARIO </t>
  </si>
  <si>
    <t>DIST. A/R</t>
  </si>
  <si>
    <t>❻ Il totale della specifica può variare in presenza di eventuali notifiche ai sensi dell'art. 140 c.p.c. (€ 6,80) o ad ulteriori km effettivamente percorsi</t>
  </si>
  <si>
    <r>
      <t xml:space="preserve">   </t>
    </r>
    <r>
      <rPr>
        <b/>
        <sz val="11"/>
        <color theme="1"/>
        <rFont val="Calibri"/>
        <family val="2"/>
      </rPr>
      <t xml:space="preserve">      fino a 20 g</t>
    </r>
    <r>
      <rPr>
        <b/>
        <sz val="11"/>
        <color theme="1"/>
        <rFont val="Calibri"/>
        <family val="2"/>
        <scheme val="minor"/>
      </rPr>
      <t xml:space="preserve"> (2 fogli)</t>
    </r>
  </si>
  <si>
    <r>
      <t xml:space="preserve"> </t>
    </r>
    <r>
      <rPr>
        <b/>
        <sz val="11"/>
        <color theme="1"/>
        <rFont val="Calibri"/>
        <family val="2"/>
      </rPr>
      <t xml:space="preserve">    da 21 g  a 100 g</t>
    </r>
    <r>
      <rPr>
        <b/>
        <sz val="11"/>
        <color theme="1"/>
        <rFont val="Calibri"/>
        <family val="2"/>
        <scheme val="minor"/>
      </rPr>
      <t xml:space="preserve"> (8 fogli)</t>
    </r>
  </si>
  <si>
    <r>
      <t xml:space="preserve"> </t>
    </r>
    <r>
      <rPr>
        <b/>
        <sz val="11"/>
        <color theme="1"/>
        <rFont val="Calibri"/>
        <family val="2"/>
      </rPr>
      <t xml:space="preserve">       da 101 g  a 350 g</t>
    </r>
    <r>
      <rPr>
        <b/>
        <sz val="11"/>
        <color theme="1"/>
        <rFont val="Calibri"/>
        <family val="2"/>
        <scheme val="minor"/>
      </rPr>
      <t xml:space="preserve"> (14 fogli)</t>
    </r>
  </si>
  <si>
    <t xml:space="preserve"> COMUNI del Circondario (KM)</t>
  </si>
  <si>
    <t xml:space="preserve">❸ Inserire la fascia km del Comune corrispondente - Per conoscere la fascia km clicca sul pulsante apposito - </t>
  </si>
  <si>
    <t>❷ Inserire la fascia km corrispondente alle vie che interessano  - Oristano è sempre entro 6 KM - Agro Oristano sempre 15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</si>
</sst>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€&quot;\ * #,##0.00_-;\-&quot;€&quot;\ * #,##0.00_-;_-&quot;€&quot;\ * &quot;-&quot;??_-;_-@_-"/>
    <numFmt numFmtId="165" formatCode="&quot;€&quot;\ #,##0.00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4"/>
      <color theme="1"/>
      <name val="Calibri"/>
      <family val="2"/>
    </font>
    <font>
      <b/>
      <u/>
      <sz val="12"/>
      <color rgb="FFFF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DotDot">
        <color indexed="64"/>
      </bottom>
      <diagonal/>
    </border>
    <border>
      <left/>
      <right style="thin">
        <color indexed="64"/>
      </right>
      <top style="double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Dot">
        <color indexed="64"/>
      </bottom>
      <diagonal/>
    </border>
    <border>
      <left/>
      <right style="thin">
        <color indexed="64"/>
      </right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1" fontId="31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9" xfId="0" applyBorder="1"/>
    <xf numFmtId="0" fontId="0" fillId="0" borderId="19" xfId="0" applyBorder="1"/>
    <xf numFmtId="0" fontId="0" fillId="0" borderId="22" xfId="0" applyBorder="1"/>
    <xf numFmtId="0" fontId="20" fillId="0" borderId="0" xfId="0" applyFont="1"/>
    <xf numFmtId="0" fontId="21" fillId="0" borderId="0" xfId="0" applyFont="1"/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9" xfId="0" applyBorder="1"/>
    <xf numFmtId="0" fontId="20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5" xfId="0" applyBorder="1"/>
    <xf numFmtId="0" fontId="0" fillId="0" borderId="34" xfId="0" applyBorder="1"/>
    <xf numFmtId="0" fontId="21" fillId="0" borderId="19" xfId="0" applyFont="1" applyBorder="1"/>
    <xf numFmtId="0" fontId="0" fillId="0" borderId="19" xfId="0" applyBorder="1" applyAlignment="1">
      <alignment horizontal="left"/>
    </xf>
    <xf numFmtId="0" fontId="0" fillId="0" borderId="48" xfId="0" applyBorder="1"/>
    <xf numFmtId="0" fontId="0" fillId="0" borderId="50" xfId="0" applyBorder="1"/>
    <xf numFmtId="0" fontId="23" fillId="0" borderId="19" xfId="0" applyFont="1" applyBorder="1"/>
    <xf numFmtId="0" fontId="0" fillId="4" borderId="52" xfId="0" applyFill="1" applyBorder="1"/>
    <xf numFmtId="0" fontId="0" fillId="4" borderId="55" xfId="0" applyFill="1" applyBorder="1"/>
    <xf numFmtId="0" fontId="0" fillId="4" borderId="56" xfId="0" applyFill="1" applyBorder="1"/>
    <xf numFmtId="0" fontId="19" fillId="0" borderId="0" xfId="0" applyFont="1"/>
    <xf numFmtId="0" fontId="22" fillId="0" borderId="0" xfId="0" applyFont="1"/>
    <xf numFmtId="0" fontId="23" fillId="0" borderId="0" xfId="0" applyFont="1"/>
    <xf numFmtId="0" fontId="26" fillId="0" borderId="19" xfId="0" applyFont="1" applyBorder="1"/>
    <xf numFmtId="0" fontId="27" fillId="0" borderId="19" xfId="0" applyFont="1" applyBorder="1"/>
    <xf numFmtId="0" fontId="27" fillId="0" borderId="0" xfId="0" applyFont="1"/>
    <xf numFmtId="164" fontId="28" fillId="2" borderId="0" xfId="0" applyNumberFormat="1" applyFont="1" applyFill="1" applyAlignment="1">
      <alignment horizont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2" borderId="66" xfId="0" applyFill="1" applyBorder="1" applyAlignment="1" applyProtection="1">
      <alignment horizontal="center"/>
      <protection locked="0"/>
    </xf>
    <xf numFmtId="0" fontId="0" fillId="2" borderId="67" xfId="0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center"/>
      <protection locked="0"/>
    </xf>
    <xf numFmtId="0" fontId="0" fillId="2" borderId="73" xfId="0" applyFill="1" applyBorder="1" applyAlignment="1" applyProtection="1">
      <alignment horizontal="center"/>
      <protection locked="0"/>
    </xf>
    <xf numFmtId="0" fontId="0" fillId="2" borderId="75" xfId="0" applyFill="1" applyBorder="1" applyAlignment="1" applyProtection="1">
      <alignment horizontal="center"/>
      <protection locked="0"/>
    </xf>
    <xf numFmtId="0" fontId="0" fillId="2" borderId="72" xfId="0" applyFill="1" applyBorder="1" applyAlignment="1" applyProtection="1">
      <alignment horizontal="center"/>
      <protection locked="0"/>
    </xf>
    <xf numFmtId="0" fontId="0" fillId="2" borderId="30" xfId="0" applyFill="1" applyBorder="1" applyProtection="1">
      <protection locked="0"/>
    </xf>
    <xf numFmtId="0" fontId="0" fillId="2" borderId="74" xfId="0" applyFill="1" applyBorder="1" applyAlignment="1" applyProtection="1">
      <alignment horizontal="center"/>
      <protection locked="0"/>
    </xf>
    <xf numFmtId="0" fontId="0" fillId="2" borderId="78" xfId="0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2" fillId="2" borderId="59" xfId="0" applyFont="1" applyFill="1" applyBorder="1" applyProtection="1">
      <protection locked="0"/>
    </xf>
    <xf numFmtId="0" fontId="12" fillId="2" borderId="19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0" fillId="2" borderId="22" xfId="0" applyFill="1" applyBorder="1" applyProtection="1">
      <protection locked="0"/>
    </xf>
    <xf numFmtId="0" fontId="8" fillId="6" borderId="17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164" fontId="0" fillId="2" borderId="15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164" fontId="0" fillId="2" borderId="25" xfId="0" applyNumberFormat="1" applyFill="1" applyBorder="1" applyAlignment="1" applyProtection="1">
      <alignment horizontal="center"/>
      <protection hidden="1"/>
    </xf>
    <xf numFmtId="164" fontId="0" fillId="2" borderId="26" xfId="0" applyNumberFormat="1" applyFill="1" applyBorder="1" applyAlignment="1" applyProtection="1">
      <alignment horizontal="center"/>
      <protection hidden="1"/>
    </xf>
    <xf numFmtId="164" fontId="0" fillId="2" borderId="24" xfId="0" applyNumberFormat="1" applyFill="1" applyBorder="1" applyAlignment="1" applyProtection="1">
      <alignment horizontal="center"/>
      <protection hidden="1"/>
    </xf>
    <xf numFmtId="164" fontId="0" fillId="2" borderId="43" xfId="0" applyNumberFormat="1" applyFill="1" applyBorder="1" applyAlignment="1" applyProtection="1">
      <alignment horizontal="center"/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165" fontId="0" fillId="2" borderId="47" xfId="0" applyNumberFormat="1" applyFill="1" applyBorder="1" applyAlignment="1" applyProtection="1">
      <alignment horizontal="center"/>
      <protection hidden="1"/>
    </xf>
    <xf numFmtId="165" fontId="0" fillId="2" borderId="30" xfId="0" applyNumberFormat="1" applyFill="1" applyBorder="1" applyAlignment="1" applyProtection="1">
      <alignment horizontal="center"/>
      <protection hidden="1"/>
    </xf>
    <xf numFmtId="165" fontId="0" fillId="2" borderId="72" xfId="0" applyNumberFormat="1" applyFill="1" applyBorder="1" applyAlignment="1" applyProtection="1">
      <alignment horizontal="center"/>
      <protection hidden="1"/>
    </xf>
    <xf numFmtId="165" fontId="0" fillId="2" borderId="74" xfId="0" applyNumberFormat="1" applyFill="1" applyBorder="1" applyAlignment="1" applyProtection="1">
      <alignment horizontal="center"/>
      <protection hidden="1"/>
    </xf>
    <xf numFmtId="165" fontId="0" fillId="2" borderId="76" xfId="0" applyNumberFormat="1" applyFill="1" applyBorder="1" applyAlignment="1" applyProtection="1">
      <alignment horizontal="center"/>
      <protection hidden="1"/>
    </xf>
    <xf numFmtId="165" fontId="0" fillId="2" borderId="77" xfId="0" applyNumberFormat="1" applyFill="1" applyBorder="1" applyAlignment="1" applyProtection="1">
      <alignment horizontal="center"/>
      <protection hidden="1"/>
    </xf>
    <xf numFmtId="165" fontId="0" fillId="2" borderId="7" xfId="0" applyNumberFormat="1" applyFill="1" applyBorder="1" applyAlignment="1" applyProtection="1">
      <alignment horizontal="center"/>
      <protection hidden="1"/>
    </xf>
    <xf numFmtId="165" fontId="0" fillId="2" borderId="11" xfId="0" applyNumberFormat="1" applyFill="1" applyBorder="1" applyAlignment="1" applyProtection="1">
      <alignment horizontal="center"/>
      <protection hidden="1"/>
    </xf>
    <xf numFmtId="165" fontId="0" fillId="2" borderId="78" xfId="0" applyNumberFormat="1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164" fontId="13" fillId="6" borderId="58" xfId="0" applyNumberFormat="1" applyFont="1" applyFill="1" applyBorder="1" applyAlignment="1" applyProtection="1">
      <alignment horizontal="center"/>
      <protection hidden="1"/>
    </xf>
    <xf numFmtId="164" fontId="28" fillId="2" borderId="0" xfId="0" applyNumberFormat="1" applyFont="1" applyFill="1" applyAlignment="1" applyProtection="1">
      <alignment horizontal="center"/>
      <protection hidden="1"/>
    </xf>
    <xf numFmtId="164" fontId="0" fillId="2" borderId="44" xfId="0" applyNumberFormat="1" applyFill="1" applyBorder="1" applyAlignment="1" applyProtection="1">
      <alignment horizontal="center"/>
      <protection hidden="1"/>
    </xf>
    <xf numFmtId="164" fontId="0" fillId="2" borderId="45" xfId="0" applyNumberFormat="1" applyFill="1" applyBorder="1" applyAlignment="1" applyProtection="1">
      <alignment horizontal="center"/>
      <protection hidden="1"/>
    </xf>
    <xf numFmtId="164" fontId="0" fillId="2" borderId="46" xfId="0" applyNumberFormat="1" applyFill="1" applyBorder="1" applyAlignment="1" applyProtection="1">
      <alignment horizontal="center"/>
      <protection hidden="1"/>
    </xf>
    <xf numFmtId="165" fontId="0" fillId="2" borderId="42" xfId="0" applyNumberFormat="1" applyFill="1" applyBorder="1" applyAlignment="1" applyProtection="1">
      <alignment horizontal="center"/>
      <protection hidden="1"/>
    </xf>
    <xf numFmtId="165" fontId="0" fillId="2" borderId="73" xfId="0" applyNumberFormat="1" applyFill="1" applyBorder="1" applyAlignment="1" applyProtection="1">
      <alignment horizontal="center"/>
      <protection hidden="1"/>
    </xf>
    <xf numFmtId="165" fontId="0" fillId="2" borderId="67" xfId="0" applyNumberFormat="1" applyFill="1" applyBorder="1" applyAlignment="1" applyProtection="1">
      <alignment horizontal="center"/>
      <protection hidden="1"/>
    </xf>
    <xf numFmtId="165" fontId="0" fillId="2" borderId="68" xfId="0" applyNumberFormat="1" applyFill="1" applyBorder="1" applyAlignment="1" applyProtection="1">
      <alignment horizontal="center"/>
      <protection hidden="1"/>
    </xf>
    <xf numFmtId="0" fontId="0" fillId="2" borderId="32" xfId="0" applyFill="1" applyBorder="1" applyAlignment="1" applyProtection="1">
      <alignment horizontal="center"/>
      <protection hidden="1"/>
    </xf>
    <xf numFmtId="164" fontId="13" fillId="8" borderId="60" xfId="0" applyNumberFormat="1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>
      <alignment horizontal="center" vertical="top" wrapText="1"/>
    </xf>
    <xf numFmtId="0" fontId="8" fillId="8" borderId="17" xfId="0" applyFont="1" applyFill="1" applyBorder="1" applyAlignment="1">
      <alignment horizontal="center" wrapText="1"/>
    </xf>
    <xf numFmtId="0" fontId="0" fillId="2" borderId="12" xfId="0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9" xfId="0" applyFill="1" applyBorder="1"/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0" xfId="0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3" fillId="7" borderId="17" xfId="0" applyFont="1" applyFill="1" applyBorder="1" applyAlignment="1">
      <alignment horizontal="center"/>
    </xf>
    <xf numFmtId="0" fontId="7" fillId="2" borderId="0" xfId="0" applyFont="1" applyFill="1"/>
    <xf numFmtId="0" fontId="7" fillId="2" borderId="22" xfId="0" applyFont="1" applyFill="1" applyBorder="1"/>
    <xf numFmtId="0" fontId="11" fillId="2" borderId="0" xfId="0" applyFont="1" applyFill="1"/>
    <xf numFmtId="0" fontId="7" fillId="2" borderId="14" xfId="0" applyFont="1" applyFill="1" applyBorder="1"/>
    <xf numFmtId="0" fontId="7" fillId="2" borderId="23" xfId="0" applyFont="1" applyFill="1" applyBorder="1"/>
    <xf numFmtId="164" fontId="0" fillId="2" borderId="39" xfId="0" applyNumberForma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>
      <alignment horizontal="center"/>
    </xf>
    <xf numFmtId="0" fontId="32" fillId="0" borderId="15" xfId="0" applyFont="1" applyBorder="1" applyProtection="1">
      <protection locked="0"/>
    </xf>
    <xf numFmtId="0" fontId="32" fillId="0" borderId="15" xfId="2" applyNumberFormat="1" applyFont="1" applyFill="1" applyBorder="1" applyAlignment="1" applyProtection="1">
      <alignment horizontal="center"/>
      <protection locked="0"/>
    </xf>
    <xf numFmtId="0" fontId="32" fillId="9" borderId="15" xfId="0" applyFont="1" applyFill="1" applyBorder="1" applyProtection="1">
      <protection locked="0"/>
    </xf>
    <xf numFmtId="0" fontId="32" fillId="9" borderId="15" xfId="2" applyNumberFormat="1" applyFont="1" applyFill="1" applyBorder="1" applyAlignment="1" applyProtection="1">
      <alignment horizontal="center"/>
      <protection locked="0"/>
    </xf>
    <xf numFmtId="0" fontId="32" fillId="5" borderId="15" xfId="0" applyFont="1" applyFill="1" applyBorder="1" applyProtection="1">
      <protection locked="0"/>
    </xf>
    <xf numFmtId="0" fontId="32" fillId="5" borderId="15" xfId="2" applyNumberFormat="1" applyFont="1" applyFill="1" applyBorder="1" applyAlignment="1" applyProtection="1">
      <alignment horizontal="center"/>
      <protection locked="0"/>
    </xf>
    <xf numFmtId="3" fontId="32" fillId="5" borderId="15" xfId="2" applyNumberFormat="1" applyFont="1" applyFill="1" applyBorder="1" applyAlignment="1" applyProtection="1">
      <alignment horizontal="center"/>
      <protection locked="0"/>
    </xf>
    <xf numFmtId="0" fontId="32" fillId="9" borderId="15" xfId="0" applyFont="1" applyFill="1" applyBorder="1" applyAlignment="1" applyProtection="1">
      <alignment horizontal="center"/>
      <protection locked="0"/>
    </xf>
    <xf numFmtId="0" fontId="32" fillId="5" borderId="15" xfId="0" applyFont="1" applyFill="1" applyBorder="1" applyAlignment="1" applyProtection="1">
      <alignment horizontal="center"/>
      <protection locked="0"/>
    </xf>
    <xf numFmtId="0" fontId="32" fillId="9" borderId="15" xfId="0" applyFont="1" applyFill="1" applyBorder="1" applyAlignment="1" applyProtection="1">
      <alignment horizontal="left"/>
      <protection locked="0"/>
    </xf>
    <xf numFmtId="166" fontId="32" fillId="9" borderId="15" xfId="2" applyNumberFormat="1" applyFont="1" applyFill="1" applyBorder="1" applyAlignment="1" applyProtection="1">
      <alignment horizontal="center"/>
      <protection locked="0"/>
    </xf>
    <xf numFmtId="0" fontId="32" fillId="5" borderId="15" xfId="0" applyFont="1" applyFill="1" applyBorder="1" applyAlignment="1" applyProtection="1">
      <alignment horizontal="left"/>
      <protection locked="0"/>
    </xf>
    <xf numFmtId="166" fontId="32" fillId="5" borderId="15" xfId="2" applyNumberFormat="1" applyFont="1" applyFill="1" applyBorder="1" applyAlignment="1" applyProtection="1">
      <alignment horizontal="center"/>
      <protection locked="0"/>
    </xf>
    <xf numFmtId="0" fontId="33" fillId="10" borderId="0" xfId="0" applyFont="1" applyFill="1"/>
    <xf numFmtId="0" fontId="34" fillId="11" borderId="0" xfId="0" applyFont="1" applyFill="1"/>
    <xf numFmtId="0" fontId="2" fillId="2" borderId="0" xfId="0" applyFont="1" applyFill="1" applyAlignment="1">
      <alignment horizontal="center"/>
    </xf>
    <xf numFmtId="0" fontId="29" fillId="2" borderId="20" xfId="0" applyFont="1" applyFill="1" applyBorder="1" applyAlignment="1">
      <alignment horizontal="center"/>
    </xf>
    <xf numFmtId="0" fontId="30" fillId="2" borderId="16" xfId="0" applyFont="1" applyFill="1" applyBorder="1"/>
    <xf numFmtId="0" fontId="30" fillId="2" borderId="0" xfId="0" applyFont="1" applyFill="1"/>
    <xf numFmtId="0" fontId="1" fillId="2" borderId="13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32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" fillId="2" borderId="63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0" fillId="2" borderId="65" xfId="0" applyFill="1" applyBorder="1" applyAlignment="1">
      <alignment horizontal="left"/>
    </xf>
    <xf numFmtId="0" fontId="1" fillId="2" borderId="61" xfId="0" applyFont="1" applyFill="1" applyBorder="1" applyAlignment="1">
      <alignment horizontal="left"/>
    </xf>
    <xf numFmtId="0" fontId="0" fillId="2" borderId="62" xfId="0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27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7" fillId="2" borderId="22" xfId="0" applyFont="1" applyFill="1" applyBorder="1"/>
    <xf numFmtId="0" fontId="1" fillId="2" borderId="39" xfId="0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6" fillId="2" borderId="36" xfId="0" applyFont="1" applyFill="1" applyBorder="1" applyAlignment="1">
      <alignment horizontal="center" vertical="top"/>
    </xf>
    <xf numFmtId="0" fontId="17" fillId="2" borderId="38" xfId="0" applyFont="1" applyFill="1" applyBorder="1" applyAlignment="1">
      <alignment horizontal="center" vertical="top"/>
    </xf>
    <xf numFmtId="0" fontId="16" fillId="2" borderId="36" xfId="0" applyFont="1" applyFill="1" applyBorder="1" applyAlignment="1">
      <alignment horizontal="left"/>
    </xf>
    <xf numFmtId="0" fontId="16" fillId="2" borderId="38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69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70" xfId="0" applyFont="1" applyFill="1" applyBorder="1" applyAlignment="1">
      <alignment horizontal="left"/>
    </xf>
    <xf numFmtId="0" fontId="1" fillId="2" borderId="71" xfId="0" applyFont="1" applyFill="1" applyBorder="1" applyAlignment="1">
      <alignment horizontal="left"/>
    </xf>
    <xf numFmtId="0" fontId="15" fillId="3" borderId="53" xfId="1" applyFont="1" applyFill="1" applyBorder="1" applyAlignment="1">
      <alignment vertical="center"/>
    </xf>
    <xf numFmtId="0" fontId="15" fillId="0" borderId="54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0" fontId="15" fillId="0" borderId="23" xfId="1" applyFont="1" applyBorder="1" applyAlignment="1">
      <alignment vertical="center"/>
    </xf>
    <xf numFmtId="0" fontId="24" fillId="4" borderId="51" xfId="0" applyFont="1" applyFill="1" applyBorder="1" applyAlignment="1">
      <alignment horizontal="center"/>
    </xf>
    <xf numFmtId="0" fontId="24" fillId="4" borderId="52" xfId="0" applyFont="1" applyFill="1" applyBorder="1" applyAlignment="1">
      <alignment horizontal="center"/>
    </xf>
    <xf numFmtId="0" fontId="0" fillId="0" borderId="57" xfId="0" applyBorder="1"/>
  </cellXfs>
  <cellStyles count="3">
    <cellStyle name="Collegamento ipertestuale" xfId="1" builtinId="8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glio2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Foglio4!A1"/><Relationship Id="rId1" Type="http://schemas.openxmlformats.org/officeDocument/2006/relationships/hyperlink" Target="#Foglio3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9</xdr:row>
      <xdr:rowOff>38100</xdr:rowOff>
    </xdr:from>
    <xdr:to>
      <xdr:col>6</xdr:col>
      <xdr:colOff>247650</xdr:colOff>
      <xdr:row>19</xdr:row>
      <xdr:rowOff>66675</xdr:rowOff>
    </xdr:to>
    <xdr:sp macro="" textlink="">
      <xdr:nvSpPr>
        <xdr:cNvPr id="2" name="Ova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0575" y="1990725"/>
          <a:ext cx="3114675" cy="1933575"/>
        </a:xfrm>
        <a:prstGeom prst="ellipse">
          <a:avLst/>
        </a:prstGeom>
        <a:gradFill>
          <a:gsLst>
            <a:gs pos="0">
              <a:srgbClr val="FC9FCB"/>
            </a:gs>
            <a:gs pos="13000">
              <a:srgbClr val="F8B049"/>
            </a:gs>
            <a:gs pos="21001">
              <a:srgbClr val="F8B049"/>
            </a:gs>
            <a:gs pos="63000">
              <a:srgbClr val="FEE7F2"/>
            </a:gs>
            <a:gs pos="67000">
              <a:srgbClr val="F952A0"/>
            </a:gs>
            <a:gs pos="69000">
              <a:srgbClr val="C50849"/>
            </a:gs>
            <a:gs pos="82001">
              <a:srgbClr val="B43E85"/>
            </a:gs>
            <a:gs pos="100000">
              <a:srgbClr val="F8B049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2800" b="1">
              <a:solidFill>
                <a:sysClr val="windowText" lastClr="000000"/>
              </a:solidFill>
            </a:rPr>
            <a:t>NOTIFICHE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2</xdr:row>
      <xdr:rowOff>19050</xdr:rowOff>
    </xdr:from>
    <xdr:to>
      <xdr:col>3</xdr:col>
      <xdr:colOff>600076</xdr:colOff>
      <xdr:row>3</xdr:row>
      <xdr:rowOff>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81126" y="1238250"/>
          <a:ext cx="457200" cy="180975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5</xdr:row>
      <xdr:rowOff>180975</xdr:rowOff>
    </xdr:from>
    <xdr:to>
      <xdr:col>3</xdr:col>
      <xdr:colOff>581025</xdr:colOff>
      <xdr:row>6</xdr:row>
      <xdr:rowOff>161925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00175" y="22193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6</xdr:row>
      <xdr:rowOff>171450</xdr:rowOff>
    </xdr:from>
    <xdr:to>
      <xdr:col>3</xdr:col>
      <xdr:colOff>571500</xdr:colOff>
      <xdr:row>7</xdr:row>
      <xdr:rowOff>152400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90650" y="24003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8</xdr:row>
      <xdr:rowOff>9525</xdr:rowOff>
    </xdr:from>
    <xdr:to>
      <xdr:col>3</xdr:col>
      <xdr:colOff>571500</xdr:colOff>
      <xdr:row>8</xdr:row>
      <xdr:rowOff>180975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90650" y="26193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9</xdr:row>
      <xdr:rowOff>28575</xdr:rowOff>
    </xdr:from>
    <xdr:to>
      <xdr:col>3</xdr:col>
      <xdr:colOff>581025</xdr:colOff>
      <xdr:row>10</xdr:row>
      <xdr:rowOff>9525</xdr:rowOff>
    </xdr:to>
    <xdr:sp macro="" textlink="">
      <xdr:nvSpPr>
        <xdr:cNvPr id="14" name="Freccia a destr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400175" y="28289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10</xdr:row>
      <xdr:rowOff>9525</xdr:rowOff>
    </xdr:from>
    <xdr:to>
      <xdr:col>3</xdr:col>
      <xdr:colOff>581025</xdr:colOff>
      <xdr:row>10</xdr:row>
      <xdr:rowOff>180975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400175" y="30003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171450</xdr:colOff>
      <xdr:row>11</xdr:row>
      <xdr:rowOff>0</xdr:rowOff>
    </xdr:from>
    <xdr:to>
      <xdr:col>3</xdr:col>
      <xdr:colOff>590550</xdr:colOff>
      <xdr:row>11</xdr:row>
      <xdr:rowOff>171450</xdr:rowOff>
    </xdr:to>
    <xdr:sp macro="" textlink="">
      <xdr:nvSpPr>
        <xdr:cNvPr id="16" name="Freccia a destr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09700" y="31813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171450</xdr:colOff>
      <xdr:row>12</xdr:row>
      <xdr:rowOff>19050</xdr:rowOff>
    </xdr:from>
    <xdr:to>
      <xdr:col>3</xdr:col>
      <xdr:colOff>590550</xdr:colOff>
      <xdr:row>13</xdr:row>
      <xdr:rowOff>0</xdr:rowOff>
    </xdr:to>
    <xdr:sp macro="" textlink="">
      <xdr:nvSpPr>
        <xdr:cNvPr id="17" name="Freccia a destr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09700" y="33909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13</xdr:row>
      <xdr:rowOff>19050</xdr:rowOff>
    </xdr:from>
    <xdr:to>
      <xdr:col>3</xdr:col>
      <xdr:colOff>581025</xdr:colOff>
      <xdr:row>14</xdr:row>
      <xdr:rowOff>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400175" y="35814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14</xdr:row>
      <xdr:rowOff>9525</xdr:rowOff>
    </xdr:from>
    <xdr:to>
      <xdr:col>3</xdr:col>
      <xdr:colOff>581025</xdr:colOff>
      <xdr:row>14</xdr:row>
      <xdr:rowOff>180975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00175" y="37623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15</xdr:row>
      <xdr:rowOff>19050</xdr:rowOff>
    </xdr:from>
    <xdr:to>
      <xdr:col>3</xdr:col>
      <xdr:colOff>581025</xdr:colOff>
      <xdr:row>16</xdr:row>
      <xdr:rowOff>0</xdr:rowOff>
    </xdr:to>
    <xdr:sp macro="" textlink="">
      <xdr:nvSpPr>
        <xdr:cNvPr id="20" name="Freccia a destr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400175" y="39624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142875</xdr:colOff>
      <xdr:row>19</xdr:row>
      <xdr:rowOff>0</xdr:rowOff>
    </xdr:from>
    <xdr:to>
      <xdr:col>3</xdr:col>
      <xdr:colOff>561975</xdr:colOff>
      <xdr:row>19</xdr:row>
      <xdr:rowOff>171450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81125" y="41338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142875</xdr:colOff>
      <xdr:row>20</xdr:row>
      <xdr:rowOff>0</xdr:rowOff>
    </xdr:from>
    <xdr:to>
      <xdr:col>3</xdr:col>
      <xdr:colOff>561975</xdr:colOff>
      <xdr:row>20</xdr:row>
      <xdr:rowOff>171450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381125" y="43243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21</xdr:row>
      <xdr:rowOff>19050</xdr:rowOff>
    </xdr:from>
    <xdr:to>
      <xdr:col>3</xdr:col>
      <xdr:colOff>581025</xdr:colOff>
      <xdr:row>22</xdr:row>
      <xdr:rowOff>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400175" y="45339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161925</xdr:colOff>
      <xdr:row>22</xdr:row>
      <xdr:rowOff>28575</xdr:rowOff>
    </xdr:from>
    <xdr:to>
      <xdr:col>3</xdr:col>
      <xdr:colOff>581025</xdr:colOff>
      <xdr:row>23</xdr:row>
      <xdr:rowOff>9525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400175" y="47339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152400</xdr:colOff>
      <xdr:row>23</xdr:row>
      <xdr:rowOff>28575</xdr:rowOff>
    </xdr:from>
    <xdr:to>
      <xdr:col>3</xdr:col>
      <xdr:colOff>571500</xdr:colOff>
      <xdr:row>24</xdr:row>
      <xdr:rowOff>9525</xdr:rowOff>
    </xdr:to>
    <xdr:sp macro="" textlink="">
      <xdr:nvSpPr>
        <xdr:cNvPr id="25" name="Freccia a destra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390650" y="49244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495299</xdr:colOff>
      <xdr:row>7</xdr:row>
      <xdr:rowOff>57150</xdr:rowOff>
    </xdr:from>
    <xdr:to>
      <xdr:col>11</xdr:col>
      <xdr:colOff>542924</xdr:colOff>
      <xdr:row>14</xdr:row>
      <xdr:rowOff>19050</xdr:rowOff>
    </xdr:to>
    <xdr:sp macro="" textlink="">
      <xdr:nvSpPr>
        <xdr:cNvPr id="4" name="Ova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77124" y="1666875"/>
          <a:ext cx="1266825" cy="12954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Fasce</a:t>
          </a:r>
          <a:r>
            <a:rPr lang="it-IT" sz="1100" b="1" baseline="0">
              <a:solidFill>
                <a:sysClr val="windowText" lastClr="000000"/>
              </a:solidFill>
            </a:rPr>
            <a:t> km vie di Oristano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533400</xdr:colOff>
      <xdr:row>18</xdr:row>
      <xdr:rowOff>66675</xdr:rowOff>
    </xdr:from>
    <xdr:to>
      <xdr:col>11</xdr:col>
      <xdr:colOff>581025</xdr:colOff>
      <xdr:row>24</xdr:row>
      <xdr:rowOff>142874</xdr:rowOff>
    </xdr:to>
    <xdr:sp macro="" textlink="">
      <xdr:nvSpPr>
        <xdr:cNvPr id="26" name="Ovale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7515225" y="3771900"/>
          <a:ext cx="1266825" cy="1219199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Fasce km Comuni</a:t>
          </a:r>
          <a:r>
            <a:rPr lang="it-IT" sz="1100" b="1"/>
            <a:t> </a:t>
          </a:r>
          <a:r>
            <a:rPr lang="it-IT" sz="1100" b="1">
              <a:solidFill>
                <a:sysClr val="windowText" lastClr="000000"/>
              </a:solidFill>
            </a:rPr>
            <a:t>del Circondario</a:t>
          </a:r>
        </a:p>
      </xdr:txBody>
    </xdr:sp>
    <xdr:clientData/>
  </xdr:twoCellAnchor>
  <xdr:twoCellAnchor>
    <xdr:from>
      <xdr:col>3</xdr:col>
      <xdr:colOff>228600</xdr:colOff>
      <xdr:row>27</xdr:row>
      <xdr:rowOff>9525</xdr:rowOff>
    </xdr:from>
    <xdr:to>
      <xdr:col>3</xdr:col>
      <xdr:colOff>647700</xdr:colOff>
      <xdr:row>27</xdr:row>
      <xdr:rowOff>171450</xdr:rowOff>
    </xdr:to>
    <xdr:sp macro="" textlink="">
      <xdr:nvSpPr>
        <xdr:cNvPr id="28" name="Freccia a destra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143125" y="5524500"/>
          <a:ext cx="419100" cy="161925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28</xdr:row>
      <xdr:rowOff>19050</xdr:rowOff>
    </xdr:from>
    <xdr:to>
      <xdr:col>3</xdr:col>
      <xdr:colOff>638175</xdr:colOff>
      <xdr:row>29</xdr:row>
      <xdr:rowOff>0</xdr:rowOff>
    </xdr:to>
    <xdr:sp macro="" textlink="">
      <xdr:nvSpPr>
        <xdr:cNvPr id="31" name="Freccia a destra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133600" y="57340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29</xdr:row>
      <xdr:rowOff>66675</xdr:rowOff>
    </xdr:from>
    <xdr:to>
      <xdr:col>3</xdr:col>
      <xdr:colOff>638175</xdr:colOff>
      <xdr:row>30</xdr:row>
      <xdr:rowOff>9526</xdr:rowOff>
    </xdr:to>
    <xdr:sp macro="" textlink="">
      <xdr:nvSpPr>
        <xdr:cNvPr id="32" name="Freccia a destra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133600" y="5972175"/>
          <a:ext cx="419100" cy="161926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32</xdr:row>
      <xdr:rowOff>38100</xdr:rowOff>
    </xdr:from>
    <xdr:to>
      <xdr:col>3</xdr:col>
      <xdr:colOff>638175</xdr:colOff>
      <xdr:row>32</xdr:row>
      <xdr:rowOff>209550</xdr:rowOff>
    </xdr:to>
    <xdr:sp macro="" textlink="">
      <xdr:nvSpPr>
        <xdr:cNvPr id="33" name="Freccia a destra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133600" y="66198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581025</xdr:colOff>
      <xdr:row>32</xdr:row>
      <xdr:rowOff>85725</xdr:rowOff>
    </xdr:from>
    <xdr:to>
      <xdr:col>11</xdr:col>
      <xdr:colOff>828674</xdr:colOff>
      <xdr:row>39</xdr:row>
      <xdr:rowOff>95250</xdr:rowOff>
    </xdr:to>
    <xdr:sp macro="" textlink="">
      <xdr:nvSpPr>
        <xdr:cNvPr id="5" name="Ova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562850" y="6667500"/>
          <a:ext cx="1466849" cy="1485900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>
              <a:solidFill>
                <a:sysClr val="windowText" lastClr="000000"/>
              </a:solidFill>
            </a:rPr>
            <a:t>Zone</a:t>
          </a:r>
          <a:r>
            <a:rPr lang="it-IT" sz="1100" b="1" baseline="0">
              <a:solidFill>
                <a:sysClr val="windowText" lastClr="000000"/>
              </a:solidFill>
            </a:rPr>
            <a:t> Tariffarie Internazionali</a:t>
          </a:r>
          <a:endParaRPr lang="it-IT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209550</xdr:colOff>
      <xdr:row>33</xdr:row>
      <xdr:rowOff>38100</xdr:rowOff>
    </xdr:from>
    <xdr:to>
      <xdr:col>3</xdr:col>
      <xdr:colOff>628650</xdr:colOff>
      <xdr:row>33</xdr:row>
      <xdr:rowOff>209550</xdr:rowOff>
    </xdr:to>
    <xdr:sp macro="" textlink="">
      <xdr:nvSpPr>
        <xdr:cNvPr id="41" name="Freccia a destra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124075" y="68580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228600</xdr:colOff>
      <xdr:row>34</xdr:row>
      <xdr:rowOff>28575</xdr:rowOff>
    </xdr:from>
    <xdr:to>
      <xdr:col>3</xdr:col>
      <xdr:colOff>647700</xdr:colOff>
      <xdr:row>35</xdr:row>
      <xdr:rowOff>0</xdr:rowOff>
    </xdr:to>
    <xdr:sp macro="" textlink="">
      <xdr:nvSpPr>
        <xdr:cNvPr id="43" name="Freccia a destra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143125" y="70866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228600</xdr:colOff>
      <xdr:row>35</xdr:row>
      <xdr:rowOff>19050</xdr:rowOff>
    </xdr:from>
    <xdr:to>
      <xdr:col>3</xdr:col>
      <xdr:colOff>647700</xdr:colOff>
      <xdr:row>35</xdr:row>
      <xdr:rowOff>190500</xdr:rowOff>
    </xdr:to>
    <xdr:sp macro="" textlink="">
      <xdr:nvSpPr>
        <xdr:cNvPr id="44" name="Freccia a destra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752725" y="73152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247650</xdr:colOff>
      <xdr:row>36</xdr:row>
      <xdr:rowOff>19050</xdr:rowOff>
    </xdr:from>
    <xdr:to>
      <xdr:col>3</xdr:col>
      <xdr:colOff>666750</xdr:colOff>
      <xdr:row>36</xdr:row>
      <xdr:rowOff>190500</xdr:rowOff>
    </xdr:to>
    <xdr:sp macro="" textlink="">
      <xdr:nvSpPr>
        <xdr:cNvPr id="45" name="Freccia a destra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771775" y="75152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238125</xdr:colOff>
      <xdr:row>37</xdr:row>
      <xdr:rowOff>9525</xdr:rowOff>
    </xdr:from>
    <xdr:to>
      <xdr:col>3</xdr:col>
      <xdr:colOff>657225</xdr:colOff>
      <xdr:row>37</xdr:row>
      <xdr:rowOff>180975</xdr:rowOff>
    </xdr:to>
    <xdr:sp macro="" textlink="">
      <xdr:nvSpPr>
        <xdr:cNvPr id="46" name="Freccia a destra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762250" y="770572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238125</xdr:colOff>
      <xdr:row>38</xdr:row>
      <xdr:rowOff>19050</xdr:rowOff>
    </xdr:from>
    <xdr:to>
      <xdr:col>3</xdr:col>
      <xdr:colOff>657225</xdr:colOff>
      <xdr:row>38</xdr:row>
      <xdr:rowOff>190500</xdr:rowOff>
    </xdr:to>
    <xdr:sp macro="" textlink="">
      <xdr:nvSpPr>
        <xdr:cNvPr id="47" name="Freccia a destra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762250" y="7915275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200025</xdr:colOff>
      <xdr:row>39</xdr:row>
      <xdr:rowOff>19050</xdr:rowOff>
    </xdr:from>
    <xdr:to>
      <xdr:col>3</xdr:col>
      <xdr:colOff>619125</xdr:colOff>
      <xdr:row>39</xdr:row>
      <xdr:rowOff>190500</xdr:rowOff>
    </xdr:to>
    <xdr:sp macro="" textlink="">
      <xdr:nvSpPr>
        <xdr:cNvPr id="49" name="Freccia a destra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114550" y="80772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219075</xdr:colOff>
      <xdr:row>40</xdr:row>
      <xdr:rowOff>28575</xdr:rowOff>
    </xdr:from>
    <xdr:to>
      <xdr:col>3</xdr:col>
      <xdr:colOff>638175</xdr:colOff>
      <xdr:row>41</xdr:row>
      <xdr:rowOff>0</xdr:rowOff>
    </xdr:to>
    <xdr:sp macro="" textlink="">
      <xdr:nvSpPr>
        <xdr:cNvPr id="50" name="Freccia a destra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133600" y="828675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209550</xdr:colOff>
      <xdr:row>41</xdr:row>
      <xdr:rowOff>0</xdr:rowOff>
    </xdr:from>
    <xdr:to>
      <xdr:col>3</xdr:col>
      <xdr:colOff>628650</xdr:colOff>
      <xdr:row>41</xdr:row>
      <xdr:rowOff>171450</xdr:rowOff>
    </xdr:to>
    <xdr:sp macro="" textlink="">
      <xdr:nvSpPr>
        <xdr:cNvPr id="52" name="Freccia a destra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124075" y="8458200"/>
          <a:ext cx="419100" cy="171450"/>
        </a:xfrm>
        <a:prstGeom prst="rightArrow">
          <a:avLst>
            <a:gd name="adj1" fmla="val 50000"/>
            <a:gd name="adj2" fmla="val 523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228600</xdr:colOff>
      <xdr:row>42</xdr:row>
      <xdr:rowOff>0</xdr:rowOff>
    </xdr:from>
    <xdr:to>
      <xdr:col>3</xdr:col>
      <xdr:colOff>647700</xdr:colOff>
      <xdr:row>42</xdr:row>
      <xdr:rowOff>171450</xdr:rowOff>
    </xdr:to>
    <xdr:sp macro="" textlink="">
      <xdr:nvSpPr>
        <xdr:cNvPr id="39" name="Freccia a destra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752725" y="8658225"/>
          <a:ext cx="419100" cy="171450"/>
        </a:xfrm>
        <a:prstGeom prst="rightArrow">
          <a:avLst>
            <a:gd name="adj1" fmla="val 50000"/>
            <a:gd name="adj2" fmla="val 52381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209550</xdr:colOff>
      <xdr:row>43</xdr:row>
      <xdr:rowOff>9525</xdr:rowOff>
    </xdr:from>
    <xdr:to>
      <xdr:col>3</xdr:col>
      <xdr:colOff>660693</xdr:colOff>
      <xdr:row>44</xdr:row>
      <xdr:rowOff>41168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3675" y="8867775"/>
          <a:ext cx="451143" cy="231668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44</xdr:row>
      <xdr:rowOff>0</xdr:rowOff>
    </xdr:from>
    <xdr:to>
      <xdr:col>3</xdr:col>
      <xdr:colOff>660693</xdr:colOff>
      <xdr:row>45</xdr:row>
      <xdr:rowOff>41168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3675" y="9058275"/>
          <a:ext cx="451143" cy="231668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44</xdr:row>
      <xdr:rowOff>180975</xdr:rowOff>
    </xdr:from>
    <xdr:to>
      <xdr:col>3</xdr:col>
      <xdr:colOff>670218</xdr:colOff>
      <xdr:row>46</xdr:row>
      <xdr:rowOff>31643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9239250"/>
          <a:ext cx="451143" cy="231668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46</xdr:row>
      <xdr:rowOff>0</xdr:rowOff>
    </xdr:from>
    <xdr:to>
      <xdr:col>3</xdr:col>
      <xdr:colOff>670218</xdr:colOff>
      <xdr:row>47</xdr:row>
      <xdr:rowOff>31643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3200" y="9439275"/>
          <a:ext cx="451143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N32"/>
  <sheetViews>
    <sheetView workbookViewId="0">
      <selection activeCell="J14" sqref="J14"/>
    </sheetView>
  </sheetViews>
  <sheetFormatPr defaultRowHeight="14.4" x14ac:dyDescent="0.3"/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3.6" x14ac:dyDescent="0.65">
      <c r="A2" s="1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sheetProtection algorithmName="SHA-512" hashValue="nOocMf7fUvc79gFcmX3YzCs451YDqKOLdRMHT6GqS/iLo1rQWrmrwZfqXA+KbyXmcfeuu33ofxC0SUzvy1zfMA==" saltValue="pCMx2OphTvghilHtrac2Cg==" spinCount="100000" sheet="1" objects="1" scenarios="1"/>
  <mergeCells count="1"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O61"/>
  <sheetViews>
    <sheetView tabSelected="1" workbookViewId="0">
      <selection activeCell="E20" sqref="E20"/>
    </sheetView>
  </sheetViews>
  <sheetFormatPr defaultColWidth="9.109375" defaultRowHeight="14.4" x14ac:dyDescent="0.3"/>
  <cols>
    <col min="1" max="1" width="9.109375" style="31"/>
    <col min="2" max="2" width="8.6640625" style="31" customWidth="1"/>
    <col min="3" max="3" width="20" style="31" customWidth="1"/>
    <col min="4" max="4" width="13.88671875" style="31" customWidth="1"/>
    <col min="5" max="5" width="28.88671875" style="31" customWidth="1"/>
    <col min="6" max="6" width="3" style="31" customWidth="1"/>
    <col min="7" max="7" width="13.33203125" style="31" customWidth="1"/>
    <col min="8" max="8" width="3.6640625" style="31" customWidth="1"/>
    <col min="9" max="9" width="13.33203125" style="31" customWidth="1"/>
    <col min="10" max="11" width="9.109375" style="31"/>
    <col min="12" max="12" width="16" style="31" customWidth="1"/>
    <col min="13" max="16384" width="9.109375" style="31"/>
  </cols>
  <sheetData>
    <row r="1" spans="1:15" ht="31.5" customHeight="1" thickTop="1" thickBot="1" x14ac:dyDescent="0.35">
      <c r="A1" s="30"/>
      <c r="B1" s="154" t="s">
        <v>18</v>
      </c>
      <c r="C1" s="155"/>
      <c r="D1" s="1"/>
      <c r="E1" s="99" t="s">
        <v>67</v>
      </c>
      <c r="F1" s="1"/>
      <c r="G1" s="69" t="s">
        <v>16</v>
      </c>
      <c r="H1" s="1"/>
      <c r="I1" s="100" t="s">
        <v>17</v>
      </c>
      <c r="J1" s="30"/>
      <c r="K1" s="30"/>
      <c r="L1" s="30"/>
      <c r="M1" s="30"/>
      <c r="N1" s="30"/>
      <c r="O1" s="30"/>
    </row>
    <row r="2" spans="1:15" ht="15" thickTop="1" x14ac:dyDescent="0.3">
      <c r="A2" s="30"/>
      <c r="B2" s="32"/>
      <c r="C2" s="32"/>
      <c r="D2" s="30"/>
      <c r="E2" s="30"/>
      <c r="F2" s="30"/>
      <c r="G2" s="70"/>
      <c r="H2" s="30"/>
      <c r="I2" s="120"/>
      <c r="J2" s="30"/>
      <c r="K2" s="30"/>
      <c r="L2" s="30"/>
      <c r="M2" s="30"/>
      <c r="N2" s="30"/>
      <c r="O2" s="30"/>
    </row>
    <row r="3" spans="1:15" x14ac:dyDescent="0.3">
      <c r="A3" s="30"/>
      <c r="B3" s="159" t="s">
        <v>2</v>
      </c>
      <c r="C3" s="160"/>
      <c r="D3" s="101"/>
      <c r="E3" s="34"/>
      <c r="F3" s="30"/>
      <c r="G3" s="71">
        <f>IF(E3&gt;0,E3&lt;=2)*2.58+AND(E3&gt;=3,E3&lt;=6)*7.75+AND(E3&gt;6)*12.39</f>
        <v>0</v>
      </c>
      <c r="H3" s="30"/>
      <c r="I3" s="71">
        <f>IF(E3&gt;0,E3&lt;=2)*3.87+AND(E3&gt;=3,E3&lt;=6)*11.63+AND(E3&gt;6)*18.59</f>
        <v>0</v>
      </c>
      <c r="J3" s="30"/>
      <c r="K3" s="30"/>
      <c r="L3" s="30"/>
      <c r="M3" s="30"/>
      <c r="N3" s="30"/>
      <c r="O3" s="30"/>
    </row>
    <row r="4" spans="1:15" x14ac:dyDescent="0.3">
      <c r="A4" s="30"/>
      <c r="B4" s="102"/>
      <c r="C4" s="103"/>
      <c r="D4" s="1"/>
      <c r="E4" s="30"/>
      <c r="F4" s="30"/>
      <c r="G4" s="72"/>
      <c r="H4" s="30"/>
      <c r="I4" s="72"/>
      <c r="J4" s="30"/>
      <c r="K4" s="30"/>
      <c r="L4" s="30"/>
      <c r="M4" s="30"/>
      <c r="N4" s="30"/>
      <c r="O4" s="30"/>
    </row>
    <row r="5" spans="1:15" ht="19.5" customHeight="1" x14ac:dyDescent="0.3">
      <c r="A5" s="30"/>
      <c r="B5" s="161" t="s">
        <v>3</v>
      </c>
      <c r="C5" s="162"/>
      <c r="D5" s="1"/>
      <c r="E5" s="30"/>
      <c r="F5" s="30"/>
      <c r="G5" s="72"/>
      <c r="H5" s="30"/>
      <c r="I5" s="72"/>
      <c r="J5" s="30"/>
      <c r="K5" s="30"/>
      <c r="L5" s="30"/>
      <c r="M5" s="30"/>
      <c r="N5" s="30"/>
      <c r="O5" s="30"/>
    </row>
    <row r="6" spans="1:15" x14ac:dyDescent="0.3">
      <c r="A6" s="30"/>
      <c r="B6" s="163" t="s">
        <v>70</v>
      </c>
      <c r="C6" s="164"/>
      <c r="D6" s="1"/>
      <c r="E6" s="30"/>
      <c r="F6" s="30"/>
      <c r="G6" s="72"/>
      <c r="H6" s="30"/>
      <c r="I6" s="72"/>
      <c r="J6" s="30"/>
      <c r="K6" s="30"/>
      <c r="L6" s="30"/>
      <c r="M6" s="30"/>
      <c r="N6" s="30"/>
      <c r="O6" s="30"/>
    </row>
    <row r="7" spans="1:15" x14ac:dyDescent="0.3">
      <c r="A7" s="30"/>
      <c r="B7" s="1"/>
      <c r="C7" s="104" t="s">
        <v>4</v>
      </c>
      <c r="D7" s="105"/>
      <c r="E7" s="36"/>
      <c r="F7" s="33"/>
      <c r="G7" s="73">
        <f>IF(E7&gt;0,E7&lt;=6)*2.99+AND(E7&gt;=7,E7&lt;=12)*5.45+AND(E7&gt;=13,E7&lt;=21)*7.53+AND(E7&gt;=22,E7&lt;=27)*9.12+AND(E7&gt;=28,E7&lt;=33)*10.71+AND(E7&gt;=34,E7&lt;=39)*12.3+AND(E7&gt;=40,E7&lt;=45)*13.89+AND(E7&gt;=46,E7&lt;=51)*15.48+AND(E7&gt;=52,E7&lt;=57)*17.07+AND(E7&gt;=58,E7&lt;=63)*18.66+AND(E7&gt;=64,E7&lt;=69)*20.25+AND(E7&gt;=70,E7&lt;=75)*21.84+AND(E7&gt;=76,E7&lt;=81)*23.43+AND(E7&gt;=82,E7&lt;=87)*25.02+AND(E7&gt;=88,E7&lt;=93)*26.61+AND(E7&gt;=94,E7&lt;=99)*28.2+AND(E7&gt;=100,E7&lt;=105)*29.79+AND(E7&gt;=106,E7&lt;=111)*31.38+AND(E7&gt;=112,E7&lt;=117)*32.97+AND(E7&gt;=118,E7&lt;=123)*34.56+AND(E7&gt;=124,E7&lt;=129)*36.15+AND(E7&gt;=130,E7&lt;=135)*37.74+AND(E7&gt;=136,E7&lt;=141)*39.33+AND(E7&gt;=142,E7&lt;=147)*40.92+AND(E7&gt;=148,E7&lt;=153)*42.51+AND(E7&gt;=154,E7&lt;=159)*44.1+AND(E7&gt;=160,E7&lt;=165)*45.69+AND(E7&gt;=166,E7&lt;=171)*47.28</f>
        <v>0</v>
      </c>
      <c r="H7" s="30"/>
      <c r="I7" s="73">
        <f>IF(E7&gt;0,E7&lt;=6)*2.99*1.5+AND(E7&gt;=7,E7&lt;=12)*5.45*1.5+AND(E7&gt;=13,E7&lt;=21)*7.53*1.5+AND(E7&gt;=22,E7&lt;=27)*9.12*1.5+AND(E7&gt;=28,E7&lt;=33)*10.71*1.5+AND(E7&gt;=34,E7&lt;=39)*12.3*1.5+AND(E7&gt;=40,E7&lt;=45)*13.89*1.5+AND(E7&gt;=46,E7&lt;=51)*15.48*1.5+AND(E7&gt;=52,E7&lt;=57)*17.07*1.5+AND(E7&gt;=58,E7&lt;=63)*18.66*1.5+AND(E7&gt;=64,E7&lt;=69)*20.25*1.5+AND(E7&gt;=70,E7&lt;=75)*21.84*1.5+AND(E7&gt;=76,E7&lt;=81)*23.43*1.5+AND(E7&gt;=82,E7&lt;=87)*25.02*1.5+AND(E7&gt;=88,E7&lt;=93)*26.61*1.5+AND(E7&gt;=94,E7&lt;=99)*28.2*1.5+AND(E7&gt;=100,E7&lt;=105)*29.79*1.5+AND(E7&gt;=106,E7&lt;=111)*31.38*1.5+AND(E7&gt;=112,E7&lt;=117)*32.97*1.5+AND(E7&gt;=118,E7&lt;=123)*34.56*1.5+AND(E7&gt;=124,E7&lt;=129)*36.15*1.5+AND(E7&gt;=130,E7&lt;=135)*37.74*1.5+AND(E7&gt;=136,E7&lt;=141)*39.33*1.5+AND(E7&gt;=142,E7&lt;=147)*40.92*1.5+AND(E7&gt;=148,E7&lt;=153)*42.51*1.5+AND(E7&gt;=154,E7&lt;=159)*44.1*1.5+AND(E7&gt;=160,E7&lt;=165)*45.69*1.5+AND(E7&gt;=166,E7&lt;=171)*47.28*1.5</f>
        <v>0</v>
      </c>
      <c r="J7" s="30"/>
      <c r="K7" s="30"/>
      <c r="L7" s="30"/>
      <c r="M7" s="30"/>
      <c r="N7" s="30"/>
      <c r="O7" s="30"/>
    </row>
    <row r="8" spans="1:15" x14ac:dyDescent="0.3">
      <c r="A8" s="30"/>
      <c r="B8" s="1"/>
      <c r="C8" s="104" t="s">
        <v>5</v>
      </c>
      <c r="D8" s="105"/>
      <c r="E8" s="37"/>
      <c r="F8" s="33"/>
      <c r="G8" s="73">
        <f t="shared" ref="G8:G16" si="0">IF(E8&gt;0,E8&lt;=6)*2.99+AND(E8&gt;=7,E8&lt;=12)*5.45+AND(E8&gt;=13,E8&lt;=21)*7.53+AND(E8&gt;=22,E8&lt;=27)*9.12+AND(E8&gt;=28,E8&lt;=33)*10.71+AND(E8&gt;=34,E8&lt;=39)*12.3+AND(E8&gt;=40,E8&lt;=45)*13.89+AND(E8&gt;=46,E8&lt;=51)*15.48+AND(E8&gt;=52,E8&lt;=57)*17.07+AND(E8&gt;=58,E8&lt;=63)*18.66+AND(E8&gt;=64,E8&lt;=69)*20.25+AND(E8&gt;=70,E8&lt;=75)*21.84+AND(E8&gt;=76,E8&lt;=81)*23.43+AND(E8&gt;=82,E8&lt;=87)*25.02+AND(E8&gt;=88,E8&lt;=93)*26.61+AND(E8&gt;=94,E8&lt;=99)*28.2+AND(E8&gt;=100,E8&lt;=105)*29.79+AND(E8&gt;=106,E8&lt;=111)*31.38+AND(E8&gt;=112,E8&lt;=117)*32.97+AND(E8&gt;=118,E8&lt;=123)*34.56+AND(E8&gt;=124,E8&lt;=129)*36.15+AND(E8&gt;=130,E8&lt;=135)*37.74+AND(E8&gt;=136,E8&lt;=141)*39.33+AND(E8&gt;=142,E8&lt;=147)*40.92+AND(E8&gt;=148,E8&lt;=153)*42.51+AND(E8&gt;=154,E8&lt;=159)*44.1+AND(E8&gt;=160,E8&lt;=165)*45.69+AND(E8&gt;=166,E8&lt;=171)*47.28</f>
        <v>0</v>
      </c>
      <c r="H8" s="30"/>
      <c r="I8" s="73">
        <f t="shared" ref="I8:I16" si="1">IF(E8&gt;0,E8&lt;=6)*2.99*1.5+AND(E8&gt;=7,E8&lt;=12)*5.45*1.5+AND(E8&gt;=13,E8&lt;=21)*7.53*1.5+AND(E8&gt;=22,E8&lt;=27)*9.12*1.5+AND(E8&gt;=28,E8&lt;=33)*10.71*1.5+AND(E8&gt;=34,E8&lt;=39)*12.3*1.5+AND(E8&gt;=40,E8&lt;=45)*13.89*1.5+AND(E8&gt;=46,E8&lt;=51)*15.48*1.5+AND(E8&gt;=52,E8&lt;=57)*17.07*1.5+AND(E8&gt;=58,E8&lt;=63)*18.66*1.5+AND(E8&gt;=64,E8&lt;=69)*20.25*1.5+AND(E8&gt;=70,E8&lt;=75)*21.84*1.5+AND(E8&gt;=76,E8&lt;=81)*23.43*1.5+AND(E8&gt;=82,E8&lt;=87)*25.02*1.5+AND(E8&gt;=88,E8&lt;=93)*26.61*1.5+AND(E8&gt;=94,E8&lt;=99)*28.2*1.5+AND(E8&gt;=100,E8&lt;=105)*29.79*1.5+AND(E8&gt;=106,E8&lt;=111)*31.38*1.5+AND(E8&gt;=112,E8&lt;=117)*32.97*1.5+AND(E8&gt;=118,E8&lt;=123)*34.56*1.5+AND(E8&gt;=124,E8&lt;=129)*36.15*1.5+AND(E8&gt;=130,E8&lt;=135)*37.74*1.5+AND(E8&gt;=136,E8&lt;=141)*39.33*1.5+AND(E8&gt;=142,E8&lt;=147)*40.92*1.5+AND(E8&gt;=148,E8&lt;=153)*42.51*1.5+AND(E8&gt;=154,E8&lt;=159)*44.1*1.5+AND(E8&gt;=160,E8&lt;=165)*45.69*1.5+AND(E8&gt;=166,E8&lt;=171)*47.28*1.5</f>
        <v>0</v>
      </c>
      <c r="J8" s="30"/>
      <c r="K8" s="30"/>
      <c r="L8" s="30"/>
      <c r="M8" s="30"/>
      <c r="N8" s="30"/>
      <c r="O8" s="30"/>
    </row>
    <row r="9" spans="1:15" x14ac:dyDescent="0.3">
      <c r="A9" s="30"/>
      <c r="B9" s="1"/>
      <c r="C9" s="104" t="s">
        <v>6</v>
      </c>
      <c r="D9" s="105"/>
      <c r="E9" s="38"/>
      <c r="F9" s="33"/>
      <c r="G9" s="73">
        <f t="shared" si="0"/>
        <v>0</v>
      </c>
      <c r="H9" s="30"/>
      <c r="I9" s="73">
        <f t="shared" si="1"/>
        <v>0</v>
      </c>
      <c r="J9" s="30"/>
      <c r="K9" s="30"/>
      <c r="L9" s="30"/>
      <c r="M9" s="30"/>
      <c r="N9" s="30"/>
      <c r="O9" s="30"/>
    </row>
    <row r="10" spans="1:15" x14ac:dyDescent="0.3">
      <c r="A10" s="30"/>
      <c r="B10" s="1"/>
      <c r="C10" s="104" t="s">
        <v>7</v>
      </c>
      <c r="D10" s="105"/>
      <c r="E10" s="37"/>
      <c r="F10" s="33"/>
      <c r="G10" s="73">
        <f t="shared" si="0"/>
        <v>0</v>
      </c>
      <c r="H10" s="30"/>
      <c r="I10" s="73">
        <f t="shared" si="1"/>
        <v>0</v>
      </c>
      <c r="J10" s="30"/>
      <c r="K10" s="30"/>
      <c r="L10" s="30"/>
      <c r="M10" s="30"/>
      <c r="N10" s="30"/>
      <c r="O10" s="30"/>
    </row>
    <row r="11" spans="1:15" x14ac:dyDescent="0.3">
      <c r="A11" s="30"/>
      <c r="B11" s="1"/>
      <c r="C11" s="104" t="s">
        <v>8</v>
      </c>
      <c r="D11" s="105"/>
      <c r="E11" s="37"/>
      <c r="F11" s="33"/>
      <c r="G11" s="73">
        <f t="shared" si="0"/>
        <v>0</v>
      </c>
      <c r="H11" s="30"/>
      <c r="I11" s="73">
        <f t="shared" si="1"/>
        <v>0</v>
      </c>
      <c r="J11" s="30"/>
      <c r="K11" s="30"/>
      <c r="L11" s="30"/>
      <c r="M11" s="30"/>
      <c r="N11" s="30"/>
      <c r="O11" s="30"/>
    </row>
    <row r="12" spans="1:15" x14ac:dyDescent="0.3">
      <c r="A12" s="30"/>
      <c r="B12" s="1"/>
      <c r="C12" s="104" t="s">
        <v>9</v>
      </c>
      <c r="D12" s="105"/>
      <c r="E12" s="38"/>
      <c r="F12" s="33"/>
      <c r="G12" s="73">
        <f t="shared" si="0"/>
        <v>0</v>
      </c>
      <c r="H12" s="30"/>
      <c r="I12" s="73">
        <f t="shared" si="1"/>
        <v>0</v>
      </c>
      <c r="J12" s="30"/>
      <c r="K12" s="30"/>
      <c r="L12" s="30"/>
      <c r="M12" s="30"/>
      <c r="N12" s="30"/>
      <c r="O12" s="30"/>
    </row>
    <row r="13" spans="1:15" x14ac:dyDescent="0.3">
      <c r="A13" s="30"/>
      <c r="B13" s="1"/>
      <c r="C13" s="104" t="s">
        <v>10</v>
      </c>
      <c r="D13" s="105"/>
      <c r="E13" s="37"/>
      <c r="F13" s="33"/>
      <c r="G13" s="73">
        <f t="shared" si="0"/>
        <v>0</v>
      </c>
      <c r="H13" s="30"/>
      <c r="I13" s="73">
        <f t="shared" si="1"/>
        <v>0</v>
      </c>
      <c r="J13" s="30"/>
      <c r="K13" s="30"/>
      <c r="L13" s="30"/>
      <c r="M13" s="30"/>
      <c r="N13" s="30"/>
      <c r="O13" s="30"/>
    </row>
    <row r="14" spans="1:15" x14ac:dyDescent="0.3">
      <c r="A14" s="30"/>
      <c r="B14" s="1"/>
      <c r="C14" s="104" t="s">
        <v>11</v>
      </c>
      <c r="D14" s="105"/>
      <c r="E14" s="37"/>
      <c r="F14" s="33"/>
      <c r="G14" s="73">
        <f t="shared" si="0"/>
        <v>0</v>
      </c>
      <c r="H14" s="30"/>
      <c r="I14" s="73">
        <f t="shared" si="1"/>
        <v>0</v>
      </c>
      <c r="J14" s="30"/>
      <c r="K14" s="30"/>
      <c r="L14" s="30"/>
      <c r="M14" s="30"/>
      <c r="N14" s="30"/>
      <c r="O14" s="30"/>
    </row>
    <row r="15" spans="1:15" x14ac:dyDescent="0.3">
      <c r="A15" s="30"/>
      <c r="B15" s="1"/>
      <c r="C15" s="104" t="s">
        <v>12</v>
      </c>
      <c r="D15" s="105"/>
      <c r="E15" s="37"/>
      <c r="F15" s="33"/>
      <c r="G15" s="73">
        <f t="shared" si="0"/>
        <v>0</v>
      </c>
      <c r="H15" s="30"/>
      <c r="I15" s="73">
        <f t="shared" si="1"/>
        <v>0</v>
      </c>
      <c r="J15" s="30"/>
      <c r="K15" s="30"/>
      <c r="L15" s="30"/>
      <c r="M15" s="30"/>
      <c r="N15" s="30"/>
      <c r="O15" s="30"/>
    </row>
    <row r="16" spans="1:15" x14ac:dyDescent="0.3">
      <c r="A16" s="30"/>
      <c r="B16" s="1"/>
      <c r="C16" s="104" t="s">
        <v>13</v>
      </c>
      <c r="D16" s="105"/>
      <c r="E16" s="39"/>
      <c r="F16" s="33"/>
      <c r="G16" s="73">
        <f t="shared" si="0"/>
        <v>0</v>
      </c>
      <c r="H16" s="30"/>
      <c r="I16" s="73">
        <f t="shared" si="1"/>
        <v>0</v>
      </c>
      <c r="J16" s="30"/>
      <c r="K16" s="30"/>
      <c r="L16" s="30"/>
      <c r="M16" s="30"/>
      <c r="N16" s="30"/>
      <c r="O16" s="30"/>
    </row>
    <row r="17" spans="1:15" x14ac:dyDescent="0.3">
      <c r="A17" s="30"/>
      <c r="B17" s="1"/>
      <c r="C17" s="1"/>
      <c r="D17" s="1"/>
      <c r="E17" s="30"/>
      <c r="F17" s="30"/>
      <c r="G17" s="72"/>
      <c r="H17" s="30"/>
      <c r="I17" s="72"/>
      <c r="J17" s="30"/>
      <c r="K17" s="30"/>
      <c r="L17" s="30"/>
      <c r="M17" s="30"/>
      <c r="N17" s="30"/>
      <c r="O17" s="30"/>
    </row>
    <row r="18" spans="1:15" x14ac:dyDescent="0.3">
      <c r="A18" s="30"/>
      <c r="B18" s="165" t="s">
        <v>54</v>
      </c>
      <c r="C18" s="166"/>
      <c r="D18" s="1"/>
      <c r="E18" s="30"/>
      <c r="F18" s="30"/>
      <c r="G18" s="72"/>
      <c r="H18" s="30"/>
      <c r="I18" s="72"/>
      <c r="J18" s="30"/>
      <c r="K18" s="30"/>
      <c r="L18" s="30"/>
      <c r="M18" s="30"/>
      <c r="N18" s="30"/>
      <c r="O18" s="30"/>
    </row>
    <row r="19" spans="1:15" ht="18" customHeight="1" x14ac:dyDescent="0.3">
      <c r="A19" s="30"/>
      <c r="B19" s="163" t="s">
        <v>206</v>
      </c>
      <c r="C19" s="167"/>
      <c r="D19" s="1"/>
      <c r="E19" s="30"/>
      <c r="F19" s="30"/>
      <c r="G19" s="72"/>
      <c r="H19" s="30"/>
      <c r="I19" s="72"/>
      <c r="J19" s="30"/>
      <c r="K19" s="30"/>
      <c r="L19" s="30"/>
      <c r="M19" s="30"/>
      <c r="N19" s="30"/>
      <c r="O19" s="30"/>
    </row>
    <row r="20" spans="1:15" x14ac:dyDescent="0.3">
      <c r="A20" s="30"/>
      <c r="B20" s="1"/>
      <c r="C20" s="104" t="s">
        <v>4</v>
      </c>
      <c r="D20" s="105"/>
      <c r="E20" s="41"/>
      <c r="F20" s="33"/>
      <c r="G20" s="73">
        <f>IF(E20&gt;0,E20&lt;=6)*2.99+AND(E20&gt;=7,E20&lt;=12)*5.45+AND(E20&gt;=13,E20&lt;=21)*7.53+AND(E20&gt;=22,E20&lt;=27)*9.12+AND(E20&gt;=28,E20&lt;=33)*10.71+AND(E20&gt;=34,E20&lt;=39)*12.3+AND(E20&gt;=40,E20&lt;=45)*13.89+AND(E20&gt;=46,E20&lt;=51)*15.48+AND(E20&gt;=52,E20&lt;=57)*17.07+AND(E20&gt;=58,E20&lt;=63)*18.66+AND(E20&gt;=64,E20&lt;=69)*20.25+AND(E20&gt;=70,E20&lt;=75)*21.84+AND(E20&gt;=76,E20&lt;=81)*23.43+AND(E20&gt;=82,E20&lt;=87)*25.02+AND(E20&gt;=88,E20&lt;=93)*26.61+AND(E20&gt;=94,E20&lt;=99)*28.2+AND(E20&gt;=100,E20&lt;=105)*29.79+AND(E20&gt;=106,E20&lt;=111)*31.38+AND(E20&gt;=112,E20&lt;=117)*32.97+AND(E20&gt;=118,E20&lt;=123)*34.56+AND(E20&gt;=124,E20&lt;=129)*36.15+AND(E20&gt;=130,E20&lt;=135)*37.74+AND(E20&gt;=136,E20&lt;=141)*39.33+AND(E20&gt;=142,E20&lt;=147)*40.92+AND(E20&gt;=148,E20&lt;=153)*42.51+AND(E20&gt;=154,E20&lt;=159)*44.1+AND(E20&gt;=160,E20&lt;=165)*45.69+AND(E20&gt;=166,E20&lt;=171)*47.28</f>
        <v>0</v>
      </c>
      <c r="H20" s="30"/>
      <c r="I20" s="73">
        <f>IF(E20&gt;0,E20&lt;=6)*2.99*1.5+AND(E20&gt;=7,E20&lt;=12)*5.45*1.5+AND(E20&gt;=13,E20&lt;=21)*7.53*1.5+AND(E20&gt;=22,E20&lt;=27)*9.12*1.5+AND(E20&gt;=28,E20&lt;=33)*10.71*1.5+AND(E20&gt;=34,E20&lt;=39)*12.3*1.5+AND(E20&gt;=40,E20&lt;=45)*13.89*1.5+AND(E20&gt;=46,E20&lt;=51)*15.48*1.5+AND(E20&gt;=52,E20&lt;=57)*17.07*1.5+AND(E20&gt;=58,E20&lt;=63)*18.66*1.5+AND(E20&gt;=64,E20&lt;=69)*20.25*1.5+AND(E20&gt;=70,E20&lt;=75)*21.84*1.5+AND(E20&gt;=76,E20&lt;=81)*23.43*1.5+AND(E20&gt;=82,E20&lt;=87)*25.02*1.5+AND(E20&gt;=88,E20&lt;=93)*26.61*1.5+AND(E20&gt;=94,E20&lt;=99)*28.2*1.5+AND(E20&gt;=100,E20&lt;=105)*29.79*1.5+AND(E20&gt;=106,E20&lt;=111)*31.38*1.5+AND(E20&gt;=112,E20&lt;=117)*32.97*1.5+AND(E20&gt;=118,E20&lt;=123)*34.56*1.5+AND(E20&gt;=124,E20&lt;=129)*36.15*1.5+AND(E20&gt;=130,E20&lt;=135)*37.74*1.5+AND(E20&gt;=136,E20&lt;=141)*39.33*1.5+AND(E20&gt;=142,E20&lt;=147)*40.92*1.5+AND(E20&gt;=148,E20&lt;=153)*42.51*1.5+AND(E20&gt;=154,E20&lt;=159)*44.1*1.5+AND(E20&gt;=160,E20&lt;=165)*45.69*1.5+AND(E20&gt;=166,E20&lt;=171)*47.28*1.5</f>
        <v>0</v>
      </c>
      <c r="J20" s="30"/>
      <c r="K20" s="30"/>
      <c r="L20" s="30"/>
      <c r="M20" s="30"/>
      <c r="N20" s="30"/>
      <c r="O20" s="30"/>
    </row>
    <row r="21" spans="1:15" x14ac:dyDescent="0.3">
      <c r="A21" s="30"/>
      <c r="B21" s="1"/>
      <c r="C21" s="104" t="s">
        <v>5</v>
      </c>
      <c r="D21" s="105"/>
      <c r="E21" s="37"/>
      <c r="F21" s="33"/>
      <c r="G21" s="73">
        <f t="shared" ref="G21:G24" si="2">IF(E21&gt;0,E21&lt;=6)*2.99+AND(E21&gt;=7,E21&lt;=12)*5.45+AND(E21&gt;=13,E21&lt;=21)*7.53+AND(E21&gt;=22,E21&lt;=27)*9.12+AND(E21&gt;=28,E21&lt;=33)*10.71+AND(E21&gt;=34,E21&lt;=39)*12.3+AND(E21&gt;=40,E21&lt;=45)*13.89+AND(E21&gt;=46,E21&lt;=51)*15.48+AND(E21&gt;=52,E21&lt;=57)*17.07+AND(E21&gt;=58,E21&lt;=63)*18.66+AND(E21&gt;=64,E21&lt;=69)*20.25+AND(E21&gt;=70,E21&lt;=75)*21.84+AND(E21&gt;=76,E21&lt;=81)*23.43+AND(E21&gt;=82,E21&lt;=87)*25.02+AND(E21&gt;=88,E21&lt;=93)*26.61+AND(E21&gt;=94,E21&lt;=99)*28.2+AND(E21&gt;=100,E21&lt;=105)*29.79+AND(E21&gt;=106,E21&lt;=111)*31.38+AND(E21&gt;=112,E21&lt;=117)*32.97+AND(E21&gt;=118,E21&lt;=123)*34.56+AND(E21&gt;=124,E21&lt;=129)*36.15+AND(E21&gt;=130,E21&lt;=135)*37.74+AND(E21&gt;=136,E21&lt;=141)*39.33+AND(E21&gt;=142,E21&lt;=147)*40.92+AND(E21&gt;=148,E21&lt;=153)*42.51+AND(E21&gt;=154,E21&lt;=159)*44.1+AND(E21&gt;=160,E21&lt;=165)*45.69+AND(E21&gt;=166,E21&lt;=171)*47.28</f>
        <v>0</v>
      </c>
      <c r="H21" s="30"/>
      <c r="I21" s="73">
        <f t="shared" ref="I21:I24" si="3">IF(E21&gt;0,E21&lt;=6)*2.99*1.5+AND(E21&gt;=7,E21&lt;=12)*5.45*1.5+AND(E21&gt;=13,E21&lt;=21)*7.53*1.5+AND(E21&gt;=22,E21&lt;=27)*9.12*1.5+AND(E21&gt;=28,E21&lt;=33)*10.71*1.5+AND(E21&gt;=34,E21&lt;=39)*12.3*1.5+AND(E21&gt;=40,E21&lt;=45)*13.89*1.5+AND(E21&gt;=46,E21&lt;=51)*15.48*1.5+AND(E21&gt;=52,E21&lt;=57)*17.07*1.5+AND(E21&gt;=58,E21&lt;=63)*18.66*1.5+AND(E21&gt;=64,E21&lt;=69)*20.25*1.5+AND(E21&gt;=70,E21&lt;=75)*21.84*1.5+AND(E21&gt;=76,E21&lt;=81)*23.43*1.5+AND(E21&gt;=82,E21&lt;=87)*25.02*1.5+AND(E21&gt;=88,E21&lt;=93)*26.61*1.5+AND(E21&gt;=94,E21&lt;=99)*28.2*1.5+AND(E21&gt;=100,E21&lt;=105)*29.79*1.5+AND(E21&gt;=106,E21&lt;=111)*31.38*1.5+AND(E21&gt;=112,E21&lt;=117)*32.97*1.5+AND(E21&gt;=118,E21&lt;=123)*34.56*1.5+AND(E21&gt;=124,E21&lt;=129)*36.15*1.5+AND(E21&gt;=130,E21&lt;=135)*37.74*1.5+AND(E21&gt;=136,E21&lt;=141)*39.33*1.5+AND(E21&gt;=142,E21&lt;=147)*40.92*1.5+AND(E21&gt;=148,E21&lt;=153)*42.51*1.5+AND(E21&gt;=154,E21&lt;=159)*44.1*1.5+AND(E21&gt;=160,E21&lt;=165)*45.69*1.5+AND(E21&gt;=166,E21&lt;=171)*47.28*1.5</f>
        <v>0</v>
      </c>
      <c r="J21" s="30"/>
      <c r="K21" s="30"/>
      <c r="L21" s="30"/>
      <c r="M21" s="30"/>
      <c r="N21" s="30"/>
      <c r="O21" s="30"/>
    </row>
    <row r="22" spans="1:15" x14ac:dyDescent="0.3">
      <c r="A22" s="30"/>
      <c r="B22" s="1"/>
      <c r="C22" s="104" t="s">
        <v>6</v>
      </c>
      <c r="D22" s="105"/>
      <c r="E22" s="37"/>
      <c r="F22" s="33"/>
      <c r="G22" s="73">
        <f t="shared" si="2"/>
        <v>0</v>
      </c>
      <c r="H22" s="30"/>
      <c r="I22" s="73">
        <f t="shared" si="3"/>
        <v>0</v>
      </c>
      <c r="J22" s="30"/>
      <c r="K22" s="30"/>
      <c r="L22" s="30"/>
      <c r="M22" s="30"/>
      <c r="N22" s="30"/>
      <c r="O22" s="30"/>
    </row>
    <row r="23" spans="1:15" x14ac:dyDescent="0.3">
      <c r="A23" s="30"/>
      <c r="B23" s="1"/>
      <c r="C23" s="104" t="s">
        <v>7</v>
      </c>
      <c r="D23" s="105"/>
      <c r="E23" s="37"/>
      <c r="F23" s="33"/>
      <c r="G23" s="73">
        <f t="shared" si="2"/>
        <v>0</v>
      </c>
      <c r="H23" s="30"/>
      <c r="I23" s="73">
        <f t="shared" si="3"/>
        <v>0</v>
      </c>
      <c r="J23" s="30"/>
      <c r="K23" s="30"/>
      <c r="L23" s="30"/>
      <c r="M23" s="30"/>
      <c r="N23" s="30"/>
      <c r="O23" s="30"/>
    </row>
    <row r="24" spans="1:15" x14ac:dyDescent="0.3">
      <c r="A24" s="30"/>
      <c r="B24" s="1"/>
      <c r="C24" s="104" t="s">
        <v>8</v>
      </c>
      <c r="D24" s="105"/>
      <c r="E24" s="39"/>
      <c r="F24" s="33"/>
      <c r="G24" s="73">
        <f t="shared" si="2"/>
        <v>0</v>
      </c>
      <c r="H24" s="30"/>
      <c r="I24" s="73">
        <f t="shared" si="3"/>
        <v>0</v>
      </c>
      <c r="J24" s="30"/>
      <c r="K24" s="30"/>
      <c r="L24" s="30"/>
      <c r="M24" s="30"/>
      <c r="N24" s="30"/>
      <c r="O24" s="30"/>
    </row>
    <row r="25" spans="1:15" x14ac:dyDescent="0.3">
      <c r="A25" s="30"/>
      <c r="B25" s="1"/>
      <c r="C25" s="1"/>
      <c r="D25" s="1"/>
      <c r="E25" s="42"/>
      <c r="F25" s="30"/>
      <c r="G25" s="72"/>
      <c r="H25" s="30"/>
      <c r="I25" s="72"/>
      <c r="J25" s="30"/>
      <c r="K25" s="30"/>
      <c r="L25" s="30"/>
      <c r="M25" s="30"/>
      <c r="N25" s="30"/>
      <c r="O25" s="30"/>
    </row>
    <row r="26" spans="1:15" ht="18.75" customHeight="1" thickBot="1" x14ac:dyDescent="0.35">
      <c r="A26" s="30"/>
      <c r="B26" s="156"/>
      <c r="C26" s="157"/>
      <c r="D26" s="158"/>
      <c r="E26" s="121" t="s">
        <v>14</v>
      </c>
      <c r="F26" s="35"/>
      <c r="G26" s="75">
        <f>SUM(G7:G24)*10%</f>
        <v>0</v>
      </c>
      <c r="H26" s="43"/>
      <c r="I26" s="75">
        <f>SUM(I7:I24)*10%</f>
        <v>0</v>
      </c>
      <c r="J26" s="30"/>
      <c r="K26" s="30"/>
      <c r="L26" s="30"/>
      <c r="M26" s="30"/>
      <c r="N26" s="30"/>
      <c r="O26" s="30"/>
    </row>
    <row r="27" spans="1:15" ht="18.75" customHeight="1" thickTop="1" thickBot="1" x14ac:dyDescent="0.35">
      <c r="A27" s="44"/>
      <c r="B27" s="173" t="s">
        <v>25</v>
      </c>
      <c r="C27" s="174"/>
      <c r="D27" s="106"/>
      <c r="E27" s="45"/>
      <c r="F27" s="30"/>
      <c r="G27" s="72"/>
      <c r="H27" s="30"/>
      <c r="I27" s="72"/>
      <c r="J27" s="30"/>
      <c r="K27" s="30"/>
      <c r="L27" s="30"/>
      <c r="M27" s="30"/>
      <c r="N27" s="30"/>
      <c r="O27" s="30"/>
    </row>
    <row r="28" spans="1:15" ht="15" thickTop="1" x14ac:dyDescent="0.3">
      <c r="A28" s="44"/>
      <c r="B28" s="171" t="s">
        <v>203</v>
      </c>
      <c r="C28" s="172"/>
      <c r="D28" s="107"/>
      <c r="E28" s="41"/>
      <c r="F28" s="33"/>
      <c r="G28" s="73">
        <f>11.6*E28</f>
        <v>0</v>
      </c>
      <c r="H28" s="46"/>
      <c r="I28" s="90">
        <f>10.45*E28</f>
        <v>0</v>
      </c>
      <c r="J28" s="30"/>
      <c r="K28" s="30"/>
      <c r="L28" s="30"/>
      <c r="M28" s="30"/>
      <c r="N28" s="30"/>
      <c r="O28" s="30"/>
    </row>
    <row r="29" spans="1:15" x14ac:dyDescent="0.3">
      <c r="A29" s="44"/>
      <c r="B29" s="152" t="s">
        <v>204</v>
      </c>
      <c r="C29" s="153"/>
      <c r="D29" s="107"/>
      <c r="E29" s="37"/>
      <c r="F29" s="33"/>
      <c r="G29" s="74">
        <f>12.8*E29</f>
        <v>0</v>
      </c>
      <c r="H29" s="46"/>
      <c r="I29" s="91">
        <f>11.6*E29</f>
        <v>0</v>
      </c>
      <c r="J29" s="30"/>
      <c r="K29" s="30"/>
      <c r="L29" s="30"/>
      <c r="M29" s="30"/>
      <c r="N29" s="30"/>
      <c r="O29" s="30"/>
    </row>
    <row r="30" spans="1:15" ht="17.25" customHeight="1" thickBot="1" x14ac:dyDescent="0.35">
      <c r="A30" s="44"/>
      <c r="B30" s="143" t="s">
        <v>205</v>
      </c>
      <c r="C30" s="144"/>
      <c r="D30" s="107"/>
      <c r="E30" s="47"/>
      <c r="F30" s="33"/>
      <c r="G30" s="76">
        <f>12.8*E30</f>
        <v>0</v>
      </c>
      <c r="H30" s="46"/>
      <c r="I30" s="92">
        <f>12.6*E30</f>
        <v>0</v>
      </c>
      <c r="J30" s="30"/>
      <c r="K30" s="30"/>
      <c r="L30" s="30"/>
      <c r="M30" s="30"/>
      <c r="N30" s="30"/>
      <c r="O30" s="30"/>
    </row>
    <row r="31" spans="1:15" ht="17.25" customHeight="1" thickTop="1" thickBot="1" x14ac:dyDescent="0.35">
      <c r="A31" s="30"/>
      <c r="B31" s="108"/>
      <c r="C31" s="109"/>
      <c r="D31" s="110"/>
      <c r="E31" s="40"/>
      <c r="F31" s="30"/>
      <c r="G31" s="77"/>
      <c r="H31" s="30"/>
      <c r="I31" s="77"/>
      <c r="J31" s="30"/>
      <c r="K31" s="30"/>
      <c r="L31" s="30"/>
      <c r="M31" s="30"/>
      <c r="N31" s="30"/>
      <c r="O31" s="30"/>
    </row>
    <row r="32" spans="1:15" ht="18.75" customHeight="1" thickTop="1" thickBot="1" x14ac:dyDescent="0.35">
      <c r="A32" s="44"/>
      <c r="B32" s="175" t="s">
        <v>26</v>
      </c>
      <c r="C32" s="176"/>
      <c r="D32" s="110"/>
      <c r="E32" s="30"/>
      <c r="F32" s="30"/>
      <c r="G32" s="72"/>
      <c r="H32" s="30"/>
      <c r="I32" s="72"/>
      <c r="J32" s="30"/>
      <c r="K32" s="30"/>
      <c r="L32" s="30"/>
      <c r="M32" s="30"/>
      <c r="N32" s="30"/>
      <c r="O32" s="30"/>
    </row>
    <row r="33" spans="1:15" ht="18.75" customHeight="1" thickTop="1" x14ac:dyDescent="0.3">
      <c r="A33" s="44"/>
      <c r="B33" s="149" t="s">
        <v>57</v>
      </c>
      <c r="C33" s="150"/>
      <c r="D33" s="111"/>
      <c r="E33" s="49"/>
      <c r="F33" s="30"/>
      <c r="G33" s="78">
        <f>8.25*E33</f>
        <v>0</v>
      </c>
      <c r="H33" s="30"/>
      <c r="I33" s="93">
        <f>8.25*E33</f>
        <v>0</v>
      </c>
      <c r="J33" s="30"/>
      <c r="K33" s="30"/>
      <c r="L33" s="30"/>
      <c r="M33" s="30"/>
      <c r="N33" s="30"/>
      <c r="O33" s="30"/>
    </row>
    <row r="34" spans="1:15" ht="18.75" customHeight="1" x14ac:dyDescent="0.3">
      <c r="A34" s="44"/>
      <c r="B34" s="141" t="s">
        <v>60</v>
      </c>
      <c r="C34" s="142"/>
      <c r="D34" s="111"/>
      <c r="E34" s="48"/>
      <c r="F34" s="30"/>
      <c r="G34" s="79">
        <f>10.65*E34</f>
        <v>0</v>
      </c>
      <c r="H34" s="30"/>
      <c r="I34" s="80">
        <f>10.65*E34</f>
        <v>0</v>
      </c>
      <c r="J34" s="30"/>
      <c r="K34" s="30"/>
      <c r="L34" s="30"/>
      <c r="M34" s="30"/>
      <c r="N34" s="30"/>
      <c r="O34" s="30"/>
    </row>
    <row r="35" spans="1:15" x14ac:dyDescent="0.3">
      <c r="A35" s="44"/>
      <c r="B35" s="147" t="s">
        <v>58</v>
      </c>
      <c r="C35" s="148"/>
      <c r="D35" s="111"/>
      <c r="E35" s="50"/>
      <c r="F35" s="30"/>
      <c r="G35" s="80">
        <f>11.7*E35</f>
        <v>0</v>
      </c>
      <c r="H35" s="30"/>
      <c r="I35" s="79">
        <f>11.7*E35</f>
        <v>0</v>
      </c>
      <c r="J35" s="30"/>
      <c r="K35" s="30"/>
      <c r="L35" s="30"/>
      <c r="M35" s="30"/>
      <c r="N35" s="30"/>
      <c r="O35" s="30"/>
    </row>
    <row r="36" spans="1:15" ht="15" thickBot="1" x14ac:dyDescent="0.35">
      <c r="A36" s="44"/>
      <c r="B36" s="145" t="s">
        <v>59</v>
      </c>
      <c r="C36" s="146"/>
      <c r="D36" s="111"/>
      <c r="E36" s="51"/>
      <c r="F36" s="30"/>
      <c r="G36" s="79">
        <f>13.85*E36</f>
        <v>0</v>
      </c>
      <c r="H36" s="30"/>
      <c r="I36" s="94">
        <f>13.85*E36</f>
        <v>0</v>
      </c>
      <c r="J36" s="30"/>
      <c r="K36" s="30"/>
      <c r="L36" s="30"/>
      <c r="M36" s="30"/>
      <c r="N36" s="30"/>
      <c r="O36" s="30"/>
    </row>
    <row r="37" spans="1:15" ht="15" thickTop="1" x14ac:dyDescent="0.3">
      <c r="A37" s="44"/>
      <c r="B37" s="179" t="s">
        <v>61</v>
      </c>
      <c r="C37" s="180"/>
      <c r="D37" s="111"/>
      <c r="E37" s="52"/>
      <c r="F37" s="30"/>
      <c r="G37" s="81">
        <f>6.55*E37</f>
        <v>0</v>
      </c>
      <c r="H37" s="30"/>
      <c r="I37" s="81">
        <f>6.55*E37</f>
        <v>0</v>
      </c>
      <c r="J37" s="30"/>
      <c r="K37" s="30"/>
      <c r="L37" s="30"/>
      <c r="M37" s="30"/>
      <c r="N37" s="30"/>
      <c r="O37" s="30"/>
    </row>
    <row r="38" spans="1:15" x14ac:dyDescent="0.3">
      <c r="A38" s="44"/>
      <c r="B38" s="181" t="s">
        <v>68</v>
      </c>
      <c r="C38" s="182"/>
      <c r="D38" s="111"/>
      <c r="E38" s="48"/>
      <c r="F38" s="30"/>
      <c r="G38" s="80">
        <f>8.15*E38</f>
        <v>0</v>
      </c>
      <c r="H38" s="30"/>
      <c r="I38" s="79">
        <f>8.15*E38</f>
        <v>0</v>
      </c>
      <c r="J38" s="30"/>
      <c r="K38" s="30"/>
      <c r="L38" s="30"/>
      <c r="M38" s="30"/>
      <c r="N38" s="30"/>
      <c r="O38" s="30"/>
    </row>
    <row r="39" spans="1:15" ht="15" thickBot="1" x14ac:dyDescent="0.35">
      <c r="A39" s="44"/>
      <c r="B39" s="145" t="s">
        <v>69</v>
      </c>
      <c r="C39" s="151"/>
      <c r="D39" s="111"/>
      <c r="E39" s="53"/>
      <c r="F39" s="30"/>
      <c r="G39" s="79">
        <f>8.7*E39</f>
        <v>0</v>
      </c>
      <c r="H39" s="30"/>
      <c r="I39" s="95">
        <f>8.7*E39</f>
        <v>0</v>
      </c>
      <c r="J39" s="30"/>
      <c r="K39" s="30"/>
      <c r="L39" s="30"/>
      <c r="M39" s="30"/>
      <c r="N39" s="30"/>
      <c r="O39" s="30"/>
    </row>
    <row r="40" spans="1:15" ht="15" thickTop="1" x14ac:dyDescent="0.3">
      <c r="A40" s="44"/>
      <c r="B40" s="149" t="s">
        <v>62</v>
      </c>
      <c r="C40" s="150"/>
      <c r="D40" s="111"/>
      <c r="E40" s="54"/>
      <c r="F40" s="30"/>
      <c r="G40" s="81">
        <f>9.55*E40</f>
        <v>0</v>
      </c>
      <c r="H40" s="30"/>
      <c r="I40" s="96">
        <f>9.55*E40</f>
        <v>0</v>
      </c>
      <c r="J40" s="30"/>
      <c r="K40" s="30"/>
      <c r="L40" s="30"/>
      <c r="M40" s="30"/>
      <c r="N40" s="30"/>
      <c r="O40" s="30"/>
    </row>
    <row r="41" spans="1:15" x14ac:dyDescent="0.3">
      <c r="A41" s="44"/>
      <c r="B41" s="141" t="s">
        <v>60</v>
      </c>
      <c r="C41" s="142"/>
      <c r="D41" s="111"/>
      <c r="E41" s="55"/>
      <c r="F41" s="30"/>
      <c r="G41" s="80">
        <f>12*E41</f>
        <v>0</v>
      </c>
      <c r="H41" s="30"/>
      <c r="I41" s="96">
        <f>12*E41</f>
        <v>0</v>
      </c>
      <c r="J41" s="30"/>
      <c r="K41" s="30"/>
      <c r="L41" s="30"/>
      <c r="M41" s="30"/>
      <c r="N41" s="30"/>
      <c r="O41" s="30"/>
    </row>
    <row r="42" spans="1:15" x14ac:dyDescent="0.3">
      <c r="A42" s="44"/>
      <c r="B42" s="147" t="s">
        <v>58</v>
      </c>
      <c r="C42" s="148"/>
      <c r="D42" s="111"/>
      <c r="E42" s="48"/>
      <c r="F42" s="30"/>
      <c r="G42" s="79">
        <f>13.15*E42</f>
        <v>0</v>
      </c>
      <c r="H42" s="30"/>
      <c r="I42" s="80">
        <f>13.15*E42</f>
        <v>0</v>
      </c>
      <c r="J42" s="30"/>
      <c r="K42" s="30"/>
      <c r="L42" s="30"/>
      <c r="M42" s="30"/>
      <c r="N42" s="30"/>
      <c r="O42" s="30"/>
    </row>
    <row r="43" spans="1:15" ht="15" thickBot="1" x14ac:dyDescent="0.35">
      <c r="A43" s="30"/>
      <c r="B43" s="145" t="s">
        <v>59</v>
      </c>
      <c r="C43" s="146"/>
      <c r="D43" s="111"/>
      <c r="E43" s="53"/>
      <c r="F43" s="56"/>
      <c r="G43" s="82">
        <f>17.65*E43</f>
        <v>0</v>
      </c>
      <c r="H43" s="56"/>
      <c r="I43" s="95">
        <f>17.65*E43</f>
        <v>0</v>
      </c>
      <c r="J43" s="30"/>
      <c r="K43" s="30"/>
      <c r="L43" s="30"/>
      <c r="M43" s="30"/>
      <c r="N43" s="30"/>
      <c r="O43" s="30"/>
    </row>
    <row r="44" spans="1:15" ht="15" thickTop="1" x14ac:dyDescent="0.3">
      <c r="A44" s="30"/>
      <c r="B44" s="149" t="s">
        <v>63</v>
      </c>
      <c r="C44" s="150"/>
      <c r="D44" s="111"/>
      <c r="E44" s="57"/>
      <c r="F44" s="56"/>
      <c r="G44" s="83">
        <f>10.2*E44</f>
        <v>0</v>
      </c>
      <c r="H44" s="56"/>
      <c r="I44" s="96">
        <f>10.2*E44</f>
        <v>0</v>
      </c>
      <c r="J44" s="30"/>
      <c r="K44" s="30"/>
      <c r="L44" s="30"/>
      <c r="M44" s="30"/>
      <c r="N44" s="30"/>
      <c r="O44" s="30"/>
    </row>
    <row r="45" spans="1:15" x14ac:dyDescent="0.3">
      <c r="A45" s="30"/>
      <c r="B45" s="141" t="s">
        <v>60</v>
      </c>
      <c r="C45" s="142"/>
      <c r="D45" s="111"/>
      <c r="E45" s="53"/>
      <c r="F45" s="56"/>
      <c r="G45" s="84">
        <f>13.05*E45</f>
        <v>0</v>
      </c>
      <c r="H45" s="56"/>
      <c r="I45" s="79">
        <f>13.05*E45</f>
        <v>0</v>
      </c>
      <c r="J45" s="30"/>
      <c r="K45" s="30"/>
      <c r="L45" s="30"/>
      <c r="M45" s="30"/>
      <c r="N45" s="30"/>
      <c r="O45" s="30"/>
    </row>
    <row r="46" spans="1:15" x14ac:dyDescent="0.3">
      <c r="A46" s="30"/>
      <c r="B46" s="147" t="s">
        <v>58</v>
      </c>
      <c r="C46" s="148"/>
      <c r="D46" s="111"/>
      <c r="E46" s="55"/>
      <c r="F46" s="56"/>
      <c r="G46" s="85">
        <f>14.7*E46</f>
        <v>0</v>
      </c>
      <c r="H46" s="56"/>
      <c r="I46" s="80">
        <f>14.7*E46</f>
        <v>0</v>
      </c>
      <c r="J46" s="30"/>
      <c r="K46" s="30"/>
      <c r="L46" s="30"/>
      <c r="M46" s="30"/>
      <c r="N46" s="30"/>
      <c r="O46" s="30"/>
    </row>
    <row r="47" spans="1:15" ht="15" thickBot="1" x14ac:dyDescent="0.35">
      <c r="A47" s="30"/>
      <c r="B47" s="145" t="s">
        <v>59</v>
      </c>
      <c r="C47" s="146"/>
      <c r="D47" s="111"/>
      <c r="E47" s="58"/>
      <c r="F47" s="56"/>
      <c r="G47" s="86">
        <f>19.1*E47</f>
        <v>0</v>
      </c>
      <c r="H47" s="56"/>
      <c r="I47" s="94">
        <f>19.1*E47</f>
        <v>0</v>
      </c>
      <c r="J47" s="30"/>
      <c r="K47" s="30"/>
      <c r="L47" s="30"/>
      <c r="M47" s="30"/>
      <c r="N47" s="30"/>
      <c r="O47" s="30"/>
    </row>
    <row r="48" spans="1:15" ht="15.6" thickTop="1" thickBot="1" x14ac:dyDescent="0.35">
      <c r="A48" s="30"/>
      <c r="B48" s="112"/>
      <c r="C48" s="113"/>
      <c r="D48" s="110"/>
      <c r="E48" s="61"/>
      <c r="F48" s="30"/>
      <c r="G48" s="87"/>
      <c r="H48" s="30"/>
      <c r="I48" s="97"/>
      <c r="J48" s="30"/>
      <c r="K48" s="30"/>
      <c r="L48" s="30"/>
      <c r="M48" s="30"/>
      <c r="N48" s="30"/>
      <c r="O48" s="30"/>
    </row>
    <row r="49" spans="1:15" ht="19.2" thickTop="1" thickBot="1" x14ac:dyDescent="0.4">
      <c r="A49" s="30"/>
      <c r="B49" s="59"/>
      <c r="C49" s="60"/>
      <c r="D49" s="40"/>
      <c r="E49" s="114" t="s">
        <v>55</v>
      </c>
      <c r="F49" s="63"/>
      <c r="G49" s="88">
        <f>SUM(G3:G42)</f>
        <v>0</v>
      </c>
      <c r="H49" s="64"/>
      <c r="I49" s="98">
        <f>SUM(I2:I41)</f>
        <v>0</v>
      </c>
      <c r="J49" s="30"/>
      <c r="K49" s="30"/>
      <c r="L49" s="30"/>
      <c r="M49" s="30"/>
      <c r="N49" s="30"/>
      <c r="O49" s="30"/>
    </row>
    <row r="50" spans="1:15" ht="16.2" thickTop="1" x14ac:dyDescent="0.3">
      <c r="A50" s="30"/>
      <c r="B50" s="177"/>
      <c r="C50" s="178"/>
      <c r="D50" s="40"/>
      <c r="E50" s="65"/>
      <c r="F50" s="30"/>
      <c r="G50" s="89" t="s">
        <v>65</v>
      </c>
      <c r="H50" s="1"/>
      <c r="I50" s="29" t="s">
        <v>64</v>
      </c>
      <c r="J50" s="30"/>
      <c r="K50" s="30"/>
      <c r="L50" s="30"/>
      <c r="M50" s="30"/>
      <c r="N50" s="30"/>
      <c r="O50" s="30"/>
    </row>
    <row r="51" spans="1:15" ht="15" thickBot="1" x14ac:dyDescent="0.35">
      <c r="A51" s="30"/>
      <c r="B51" s="66"/>
      <c r="C51" s="62"/>
      <c r="D51" s="62"/>
      <c r="E51" s="61"/>
      <c r="F51" s="61"/>
      <c r="G51" s="61"/>
      <c r="H51" s="61"/>
      <c r="I51" s="61"/>
      <c r="J51" s="61"/>
      <c r="K51" s="61"/>
      <c r="L51" s="61"/>
      <c r="M51" s="30"/>
      <c r="N51" s="30"/>
      <c r="O51" s="30"/>
    </row>
    <row r="52" spans="1:15" ht="16.2" thickTop="1" x14ac:dyDescent="0.3">
      <c r="A52" s="30"/>
      <c r="B52" s="138" t="s">
        <v>15</v>
      </c>
      <c r="C52" s="139"/>
      <c r="D52" s="139"/>
      <c r="E52" s="139"/>
      <c r="F52" s="139"/>
      <c r="G52" s="139"/>
      <c r="H52" s="139"/>
      <c r="I52" s="139"/>
      <c r="J52" s="140"/>
      <c r="K52" s="115"/>
      <c r="L52" s="116"/>
      <c r="M52" s="30"/>
      <c r="N52" s="67"/>
      <c r="O52" s="30"/>
    </row>
    <row r="53" spans="1:15" ht="15.6" x14ac:dyDescent="0.3">
      <c r="A53" s="68"/>
      <c r="B53" s="117" t="s">
        <v>1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6"/>
      <c r="M53" s="30"/>
      <c r="N53" s="30"/>
      <c r="O53" s="30"/>
    </row>
    <row r="54" spans="1:15" ht="15.6" x14ac:dyDescent="0.3">
      <c r="A54" s="68"/>
      <c r="B54" s="117" t="s">
        <v>208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6"/>
      <c r="M54" s="30"/>
      <c r="N54" s="30"/>
      <c r="O54" s="30"/>
    </row>
    <row r="55" spans="1:15" ht="15.6" x14ac:dyDescent="0.3">
      <c r="A55" s="68"/>
      <c r="B55" s="168" t="s">
        <v>207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70"/>
      <c r="M55" s="30"/>
      <c r="N55" s="30"/>
      <c r="O55" s="30"/>
    </row>
    <row r="56" spans="1:15" ht="15.6" x14ac:dyDescent="0.3">
      <c r="A56" s="68"/>
      <c r="B56" s="117" t="s">
        <v>66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6"/>
      <c r="M56" s="30"/>
      <c r="N56" s="30"/>
      <c r="O56" s="30"/>
    </row>
    <row r="57" spans="1:15" ht="15.6" x14ac:dyDescent="0.3">
      <c r="A57" s="68"/>
      <c r="B57" s="168" t="s">
        <v>27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70"/>
      <c r="M57" s="30"/>
      <c r="N57" s="30"/>
      <c r="O57" s="30"/>
    </row>
    <row r="58" spans="1:15" ht="15.6" x14ac:dyDescent="0.3">
      <c r="A58" s="68"/>
      <c r="B58" s="168" t="s">
        <v>202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70"/>
      <c r="M58" s="30"/>
      <c r="N58" s="30"/>
      <c r="O58" s="30"/>
    </row>
    <row r="59" spans="1:15" ht="15.6" x14ac:dyDescent="0.3">
      <c r="A59" s="68"/>
      <c r="B59" s="168"/>
      <c r="C59" s="169"/>
      <c r="D59" s="169"/>
      <c r="E59" s="169"/>
      <c r="F59" s="169"/>
      <c r="G59" s="169"/>
      <c r="H59" s="169"/>
      <c r="I59" s="169"/>
      <c r="J59" s="169"/>
      <c r="K59" s="169"/>
      <c r="L59" s="170"/>
      <c r="M59" s="30"/>
      <c r="N59" s="30"/>
      <c r="O59" s="30"/>
    </row>
    <row r="60" spans="1:15" ht="16.2" thickBot="1" x14ac:dyDescent="0.35">
      <c r="A60" s="6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9"/>
      <c r="M60" s="30"/>
      <c r="N60" s="30"/>
      <c r="O60" s="30"/>
    </row>
    <row r="61" spans="1:15" ht="15" thickTop="1" x14ac:dyDescent="0.3">
      <c r="B61"/>
      <c r="C61"/>
      <c r="D61"/>
      <c r="E61"/>
      <c r="F61"/>
      <c r="G61"/>
      <c r="H61"/>
      <c r="I61"/>
      <c r="J61"/>
      <c r="K61"/>
      <c r="L61"/>
    </row>
  </sheetData>
  <sheetProtection algorithmName="SHA-512" hashValue="XKDdy+88K7L1WiVnD8pZ+lxSubLFpbNrEwkkInK6kAlz9vOdEF24wRAS403fxZMTIryguALwwaY8VXTZYqgRsw==" saltValue="IfTc1oVgaP7zjbe1KEv9Fg==" spinCount="100000" sheet="1" formatCells="0" formatColumns="0" formatRows="0" insertColumns="0" insertRows="0" insertHyperlinks="0" deleteColumns="0" deleteRows="0" sort="0" autoFilter="0" pivotTables="0"/>
  <mergeCells count="33">
    <mergeCell ref="B55:L55"/>
    <mergeCell ref="B28:C28"/>
    <mergeCell ref="B45:C45"/>
    <mergeCell ref="B27:C27"/>
    <mergeCell ref="B59:L59"/>
    <mergeCell ref="B58:L58"/>
    <mergeCell ref="B32:C32"/>
    <mergeCell ref="B57:L57"/>
    <mergeCell ref="B47:C47"/>
    <mergeCell ref="B33:C33"/>
    <mergeCell ref="B34:C34"/>
    <mergeCell ref="B35:C35"/>
    <mergeCell ref="B50:C50"/>
    <mergeCell ref="B36:C36"/>
    <mergeCell ref="B37:C37"/>
    <mergeCell ref="B38:C38"/>
    <mergeCell ref="B29:C29"/>
    <mergeCell ref="B40:C40"/>
    <mergeCell ref="B42:C42"/>
    <mergeCell ref="B1:C1"/>
    <mergeCell ref="B26:D26"/>
    <mergeCell ref="B3:C3"/>
    <mergeCell ref="B5:C5"/>
    <mergeCell ref="B6:C6"/>
    <mergeCell ref="B18:C18"/>
    <mergeCell ref="B19:C19"/>
    <mergeCell ref="B52:J52"/>
    <mergeCell ref="B41:C41"/>
    <mergeCell ref="B30:C30"/>
    <mergeCell ref="B43:C43"/>
    <mergeCell ref="B46:C46"/>
    <mergeCell ref="B44:C44"/>
    <mergeCell ref="B39:C39"/>
  </mergeCells>
  <pageMargins left="0.51181102362204722" right="0.51181102362204722" top="0.19685039370078741" bottom="0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BE2D-801E-4B49-988F-9ABFD990900A}">
  <dimension ref="B4:C138"/>
  <sheetViews>
    <sheetView workbookViewId="0">
      <selection sqref="A1:S118"/>
    </sheetView>
  </sheetViews>
  <sheetFormatPr defaultRowHeight="14.4" x14ac:dyDescent="0.3"/>
  <cols>
    <col min="2" max="2" width="41.44140625" customWidth="1"/>
    <col min="3" max="3" width="24.33203125" customWidth="1"/>
  </cols>
  <sheetData>
    <row r="4" spans="2:3" ht="38.25" customHeight="1" x14ac:dyDescent="0.45">
      <c r="B4" s="135" t="s">
        <v>200</v>
      </c>
      <c r="C4" s="136" t="s">
        <v>201</v>
      </c>
    </row>
    <row r="5" spans="2:3" ht="20.399999999999999" x14ac:dyDescent="0.35">
      <c r="B5" s="122" t="s">
        <v>71</v>
      </c>
      <c r="C5" s="123">
        <v>72</v>
      </c>
    </row>
    <row r="6" spans="2:3" ht="20.399999999999999" x14ac:dyDescent="0.35">
      <c r="B6" s="122" t="s">
        <v>72</v>
      </c>
      <c r="C6" s="123">
        <v>92</v>
      </c>
    </row>
    <row r="7" spans="2:3" ht="20.399999999999999" x14ac:dyDescent="0.35">
      <c r="B7" s="124" t="s">
        <v>73</v>
      </c>
      <c r="C7" s="125">
        <v>70</v>
      </c>
    </row>
    <row r="8" spans="2:3" ht="20.399999999999999" x14ac:dyDescent="0.35">
      <c r="B8" s="126" t="s">
        <v>74</v>
      </c>
      <c r="C8" s="127">
        <v>82</v>
      </c>
    </row>
    <row r="9" spans="2:3" ht="20.399999999999999" x14ac:dyDescent="0.35">
      <c r="B9" s="124" t="s">
        <v>75</v>
      </c>
      <c r="C9" s="125">
        <v>54</v>
      </c>
    </row>
    <row r="10" spans="2:3" ht="20.399999999999999" x14ac:dyDescent="0.35">
      <c r="B10" s="126" t="s">
        <v>19</v>
      </c>
      <c r="C10" s="127">
        <v>32</v>
      </c>
    </row>
    <row r="11" spans="2:3" ht="20.399999999999999" x14ac:dyDescent="0.35">
      <c r="B11" s="126" t="s">
        <v>76</v>
      </c>
      <c r="C11" s="127">
        <v>98</v>
      </c>
    </row>
    <row r="12" spans="2:3" ht="20.399999999999999" x14ac:dyDescent="0.35">
      <c r="B12" s="126" t="s">
        <v>77</v>
      </c>
      <c r="C12" s="127">
        <v>144</v>
      </c>
    </row>
    <row r="13" spans="2:3" ht="20.399999999999999" x14ac:dyDescent="0.35">
      <c r="B13" s="124" t="s">
        <v>78</v>
      </c>
      <c r="C13" s="125">
        <v>80</v>
      </c>
    </row>
    <row r="14" spans="2:3" ht="20.399999999999999" x14ac:dyDescent="0.35">
      <c r="B14" s="126" t="s">
        <v>79</v>
      </c>
      <c r="C14" s="127">
        <v>86</v>
      </c>
    </row>
    <row r="15" spans="2:3" ht="20.399999999999999" x14ac:dyDescent="0.35">
      <c r="B15" s="126" t="s">
        <v>80</v>
      </c>
      <c r="C15" s="127">
        <v>106</v>
      </c>
    </row>
    <row r="16" spans="2:3" ht="20.399999999999999" x14ac:dyDescent="0.35">
      <c r="B16" s="126" t="s">
        <v>81</v>
      </c>
      <c r="C16" s="127">
        <v>124</v>
      </c>
    </row>
    <row r="17" spans="2:3" ht="20.399999999999999" x14ac:dyDescent="0.35">
      <c r="B17" s="124" t="s">
        <v>82</v>
      </c>
      <c r="C17" s="125">
        <v>88</v>
      </c>
    </row>
    <row r="18" spans="2:3" ht="20.399999999999999" x14ac:dyDescent="0.35">
      <c r="B18" s="126" t="s">
        <v>83</v>
      </c>
      <c r="C18" s="128">
        <v>24</v>
      </c>
    </row>
    <row r="19" spans="2:3" ht="20.399999999999999" x14ac:dyDescent="0.35">
      <c r="B19" s="124" t="s">
        <v>84</v>
      </c>
      <c r="C19" s="125">
        <v>86</v>
      </c>
    </row>
    <row r="20" spans="2:3" ht="20.399999999999999" x14ac:dyDescent="0.35">
      <c r="B20" s="126" t="s">
        <v>85</v>
      </c>
      <c r="C20" s="127">
        <v>34</v>
      </c>
    </row>
    <row r="21" spans="2:3" ht="20.399999999999999" x14ac:dyDescent="0.35">
      <c r="B21" s="126" t="s">
        <v>86</v>
      </c>
      <c r="C21" s="127">
        <v>144</v>
      </c>
    </row>
    <row r="22" spans="2:3" ht="20.399999999999999" x14ac:dyDescent="0.35">
      <c r="B22" s="126" t="s">
        <v>87</v>
      </c>
      <c r="C22" s="127">
        <v>98</v>
      </c>
    </row>
    <row r="23" spans="2:3" ht="20.399999999999999" x14ac:dyDescent="0.35">
      <c r="B23" s="126" t="s">
        <v>88</v>
      </c>
      <c r="C23" s="127">
        <v>108</v>
      </c>
    </row>
    <row r="24" spans="2:3" ht="20.399999999999999" x14ac:dyDescent="0.35">
      <c r="B24" s="126" t="s">
        <v>89</v>
      </c>
      <c r="C24" s="127">
        <v>142</v>
      </c>
    </row>
    <row r="25" spans="2:3" ht="20.399999999999999" x14ac:dyDescent="0.35">
      <c r="B25" s="124" t="s">
        <v>90</v>
      </c>
      <c r="C25" s="125">
        <v>52</v>
      </c>
    </row>
    <row r="26" spans="2:3" ht="20.399999999999999" x14ac:dyDescent="0.35">
      <c r="B26" s="124" t="s">
        <v>91</v>
      </c>
      <c r="C26" s="125">
        <v>84</v>
      </c>
    </row>
    <row r="27" spans="2:3" ht="20.399999999999999" x14ac:dyDescent="0.35">
      <c r="B27" s="124" t="s">
        <v>92</v>
      </c>
      <c r="C27" s="125">
        <v>94</v>
      </c>
    </row>
    <row r="28" spans="2:3" ht="20.399999999999999" x14ac:dyDescent="0.35">
      <c r="B28" s="124" t="s">
        <v>93</v>
      </c>
      <c r="C28" s="125">
        <v>112</v>
      </c>
    </row>
    <row r="29" spans="2:3" ht="20.399999999999999" x14ac:dyDescent="0.35">
      <c r="B29" s="124" t="s">
        <v>94</v>
      </c>
      <c r="C29" s="125">
        <v>126</v>
      </c>
    </row>
    <row r="30" spans="2:3" ht="20.399999999999999" x14ac:dyDescent="0.35">
      <c r="B30" s="126" t="s">
        <v>95</v>
      </c>
      <c r="C30" s="127">
        <v>74</v>
      </c>
    </row>
    <row r="31" spans="2:3" ht="20.399999999999999" x14ac:dyDescent="0.35">
      <c r="B31" s="124" t="s">
        <v>96</v>
      </c>
      <c r="C31" s="125">
        <v>16</v>
      </c>
    </row>
    <row r="32" spans="2:3" ht="20.399999999999999" x14ac:dyDescent="0.35">
      <c r="B32" s="126" t="s">
        <v>97</v>
      </c>
      <c r="C32" s="127">
        <v>30</v>
      </c>
    </row>
    <row r="33" spans="2:3" ht="20.399999999999999" x14ac:dyDescent="0.35">
      <c r="B33" s="124" t="s">
        <v>98</v>
      </c>
      <c r="C33" s="125">
        <v>24</v>
      </c>
    </row>
    <row r="34" spans="2:3" ht="20.399999999999999" x14ac:dyDescent="0.35">
      <c r="B34" s="124" t="s">
        <v>99</v>
      </c>
      <c r="C34" s="125">
        <v>80</v>
      </c>
    </row>
    <row r="35" spans="2:3" ht="20.399999999999999" x14ac:dyDescent="0.35">
      <c r="B35" s="126" t="s">
        <v>100</v>
      </c>
      <c r="C35" s="127">
        <v>80</v>
      </c>
    </row>
    <row r="36" spans="2:3" ht="20.399999999999999" x14ac:dyDescent="0.35">
      <c r="B36" s="126" t="s">
        <v>101</v>
      </c>
      <c r="C36" s="127">
        <v>162</v>
      </c>
    </row>
    <row r="37" spans="2:3" ht="20.399999999999999" x14ac:dyDescent="0.35">
      <c r="B37" s="124" t="s">
        <v>102</v>
      </c>
      <c r="C37" s="125">
        <v>8</v>
      </c>
    </row>
    <row r="38" spans="2:3" ht="20.399999999999999" x14ac:dyDescent="0.35">
      <c r="B38" s="124" t="s">
        <v>103</v>
      </c>
      <c r="C38" s="125">
        <v>110</v>
      </c>
    </row>
    <row r="39" spans="2:3" ht="20.399999999999999" x14ac:dyDescent="0.35">
      <c r="B39" s="126" t="s">
        <v>104</v>
      </c>
      <c r="C39" s="127">
        <v>72</v>
      </c>
    </row>
    <row r="40" spans="2:3" ht="20.399999999999999" x14ac:dyDescent="0.35">
      <c r="B40" s="124" t="s">
        <v>105</v>
      </c>
      <c r="C40" s="125">
        <v>16</v>
      </c>
    </row>
    <row r="41" spans="2:3" ht="20.399999999999999" x14ac:dyDescent="0.35">
      <c r="B41" s="126" t="s">
        <v>106</v>
      </c>
      <c r="C41" s="127">
        <v>86</v>
      </c>
    </row>
    <row r="42" spans="2:3" ht="20.399999999999999" x14ac:dyDescent="0.35">
      <c r="B42" s="126" t="s">
        <v>107</v>
      </c>
      <c r="C42" s="127">
        <v>106</v>
      </c>
    </row>
    <row r="43" spans="2:3" ht="20.399999999999999" x14ac:dyDescent="0.35">
      <c r="B43" s="124" t="s">
        <v>108</v>
      </c>
      <c r="C43" s="125">
        <v>50</v>
      </c>
    </row>
    <row r="44" spans="2:3" ht="20.399999999999999" x14ac:dyDescent="0.35">
      <c r="B44" s="124" t="s">
        <v>109</v>
      </c>
      <c r="C44" s="125">
        <v>166</v>
      </c>
    </row>
    <row r="45" spans="2:3" ht="20.399999999999999" x14ac:dyDescent="0.35">
      <c r="B45" s="124" t="s">
        <v>110</v>
      </c>
      <c r="C45" s="125">
        <v>76</v>
      </c>
    </row>
    <row r="46" spans="2:3" ht="20.399999999999999" x14ac:dyDescent="0.35">
      <c r="B46" s="126" t="s">
        <v>111</v>
      </c>
      <c r="C46" s="127">
        <v>82</v>
      </c>
    </row>
    <row r="47" spans="2:3" ht="20.399999999999999" x14ac:dyDescent="0.35">
      <c r="B47" s="124" t="s">
        <v>112</v>
      </c>
      <c r="C47" s="125">
        <v>78</v>
      </c>
    </row>
    <row r="48" spans="2:3" ht="20.399999999999999" x14ac:dyDescent="0.35">
      <c r="B48" s="126" t="s">
        <v>113</v>
      </c>
      <c r="C48" s="127">
        <v>80</v>
      </c>
    </row>
    <row r="49" spans="2:3" ht="20.399999999999999" x14ac:dyDescent="0.35">
      <c r="B49" s="124" t="s">
        <v>114</v>
      </c>
      <c r="C49" s="125">
        <v>16</v>
      </c>
    </row>
    <row r="50" spans="2:3" ht="20.399999999999999" x14ac:dyDescent="0.35">
      <c r="B50" s="124" t="s">
        <v>115</v>
      </c>
      <c r="C50" s="125">
        <v>132</v>
      </c>
    </row>
    <row r="51" spans="2:3" ht="20.399999999999999" x14ac:dyDescent="0.35">
      <c r="B51" s="124" t="s">
        <v>116</v>
      </c>
      <c r="C51" s="125">
        <v>104</v>
      </c>
    </row>
    <row r="52" spans="2:3" ht="20.399999999999999" x14ac:dyDescent="0.35">
      <c r="B52" s="124" t="s">
        <v>117</v>
      </c>
      <c r="C52" s="125">
        <v>108</v>
      </c>
    </row>
    <row r="53" spans="2:3" ht="20.399999999999999" x14ac:dyDescent="0.35">
      <c r="B53" s="126" t="s">
        <v>118</v>
      </c>
      <c r="C53" s="127">
        <v>56</v>
      </c>
    </row>
    <row r="54" spans="2:3" ht="20.399999999999999" x14ac:dyDescent="0.35">
      <c r="B54" s="124" t="s">
        <v>119</v>
      </c>
      <c r="C54" s="125">
        <v>40</v>
      </c>
    </row>
    <row r="55" spans="2:3" ht="20.399999999999999" x14ac:dyDescent="0.35">
      <c r="B55" s="126" t="s">
        <v>120</v>
      </c>
      <c r="C55" s="127">
        <v>13</v>
      </c>
    </row>
    <row r="56" spans="2:3" ht="20.399999999999999" x14ac:dyDescent="0.35">
      <c r="B56" s="124" t="s">
        <v>121</v>
      </c>
      <c r="C56" s="125">
        <v>74</v>
      </c>
    </row>
    <row r="57" spans="2:3" ht="20.399999999999999" x14ac:dyDescent="0.35">
      <c r="B57" s="124" t="s">
        <v>122</v>
      </c>
      <c r="C57" s="125">
        <v>126</v>
      </c>
    </row>
    <row r="58" spans="2:3" ht="20.399999999999999" x14ac:dyDescent="0.35">
      <c r="B58" s="126" t="s">
        <v>123</v>
      </c>
      <c r="C58" s="127">
        <v>40</v>
      </c>
    </row>
    <row r="59" spans="2:3" ht="20.399999999999999" x14ac:dyDescent="0.35">
      <c r="B59" s="126" t="s">
        <v>124</v>
      </c>
      <c r="C59" s="127">
        <v>112</v>
      </c>
    </row>
    <row r="60" spans="2:3" ht="20.399999999999999" x14ac:dyDescent="0.35">
      <c r="B60" s="124" t="s">
        <v>125</v>
      </c>
      <c r="C60" s="125">
        <v>58</v>
      </c>
    </row>
    <row r="61" spans="2:3" ht="20.399999999999999" x14ac:dyDescent="0.35">
      <c r="B61" s="126" t="s">
        <v>126</v>
      </c>
      <c r="C61" s="127">
        <v>72</v>
      </c>
    </row>
    <row r="62" spans="2:3" ht="20.399999999999999" x14ac:dyDescent="0.35">
      <c r="B62" s="126" t="s">
        <v>127</v>
      </c>
      <c r="C62" s="127">
        <v>158</v>
      </c>
    </row>
    <row r="63" spans="2:3" ht="20.399999999999999" x14ac:dyDescent="0.35">
      <c r="B63" s="124" t="s">
        <v>128</v>
      </c>
      <c r="C63" s="125">
        <v>72</v>
      </c>
    </row>
    <row r="64" spans="2:3" ht="20.399999999999999" x14ac:dyDescent="0.35">
      <c r="B64" s="126" t="s">
        <v>129</v>
      </c>
      <c r="C64" s="127">
        <v>74</v>
      </c>
    </row>
    <row r="65" spans="2:3" ht="20.399999999999999" x14ac:dyDescent="0.35">
      <c r="B65" s="124" t="s">
        <v>130</v>
      </c>
      <c r="C65" s="125">
        <v>38</v>
      </c>
    </row>
    <row r="66" spans="2:3" ht="20.399999999999999" x14ac:dyDescent="0.35">
      <c r="B66" s="126" t="s">
        <v>131</v>
      </c>
      <c r="C66" s="127">
        <v>90</v>
      </c>
    </row>
    <row r="67" spans="2:3" ht="20.399999999999999" x14ac:dyDescent="0.35">
      <c r="B67" s="126" t="s">
        <v>132</v>
      </c>
      <c r="C67" s="127">
        <v>108</v>
      </c>
    </row>
    <row r="68" spans="2:3" ht="20.399999999999999" x14ac:dyDescent="0.35">
      <c r="B68" s="126" t="s">
        <v>133</v>
      </c>
      <c r="C68" s="127">
        <v>76</v>
      </c>
    </row>
    <row r="69" spans="2:3" ht="20.399999999999999" x14ac:dyDescent="0.35">
      <c r="B69" s="126" t="s">
        <v>134</v>
      </c>
      <c r="C69" s="127">
        <v>102</v>
      </c>
    </row>
    <row r="70" spans="2:3" ht="20.399999999999999" x14ac:dyDescent="0.35">
      <c r="B70" s="124" t="s">
        <v>135</v>
      </c>
      <c r="C70" s="125">
        <v>20</v>
      </c>
    </row>
    <row r="71" spans="2:3" ht="20.399999999999999" x14ac:dyDescent="0.35">
      <c r="B71" s="126" t="s">
        <v>136</v>
      </c>
      <c r="C71" s="127">
        <v>8</v>
      </c>
    </row>
    <row r="72" spans="2:3" ht="20.399999999999999" x14ac:dyDescent="0.35">
      <c r="B72" s="124" t="s">
        <v>137</v>
      </c>
      <c r="C72" s="125">
        <v>98</v>
      </c>
    </row>
    <row r="73" spans="2:3" ht="20.399999999999999" x14ac:dyDescent="0.35">
      <c r="B73" s="126" t="s">
        <v>138</v>
      </c>
      <c r="C73" s="127">
        <v>28</v>
      </c>
    </row>
    <row r="74" spans="2:3" ht="20.399999999999999" x14ac:dyDescent="0.35">
      <c r="B74" s="124" t="s">
        <v>139</v>
      </c>
      <c r="C74" s="125">
        <v>6</v>
      </c>
    </row>
    <row r="75" spans="2:3" ht="20.399999999999999" x14ac:dyDescent="0.35">
      <c r="B75" s="124" t="s">
        <v>140</v>
      </c>
      <c r="C75" s="125">
        <v>98</v>
      </c>
    </row>
    <row r="76" spans="2:3" ht="20.399999999999999" x14ac:dyDescent="0.35">
      <c r="B76" s="126" t="s">
        <v>141</v>
      </c>
      <c r="C76" s="127">
        <v>14</v>
      </c>
    </row>
    <row r="77" spans="2:3" ht="20.399999999999999" x14ac:dyDescent="0.35">
      <c r="B77" s="124" t="s">
        <v>142</v>
      </c>
      <c r="C77" s="125">
        <v>12</v>
      </c>
    </row>
    <row r="78" spans="2:3" ht="20.399999999999999" x14ac:dyDescent="0.35">
      <c r="B78" s="126" t="s">
        <v>143</v>
      </c>
      <c r="C78" s="127">
        <v>24</v>
      </c>
    </row>
    <row r="79" spans="2:3" ht="20.399999999999999" x14ac:dyDescent="0.35">
      <c r="B79" s="124" t="s">
        <v>144</v>
      </c>
      <c r="C79" s="125">
        <v>78</v>
      </c>
    </row>
    <row r="80" spans="2:3" ht="20.399999999999999" x14ac:dyDescent="0.35">
      <c r="B80" s="124" t="s">
        <v>145</v>
      </c>
      <c r="C80" s="125">
        <v>56</v>
      </c>
    </row>
    <row r="81" spans="2:3" ht="20.399999999999999" x14ac:dyDescent="0.35">
      <c r="B81" s="126" t="s">
        <v>146</v>
      </c>
      <c r="C81" s="127">
        <v>12</v>
      </c>
    </row>
    <row r="82" spans="2:3" ht="20.399999999999999" x14ac:dyDescent="0.35">
      <c r="B82" s="124" t="s">
        <v>147</v>
      </c>
      <c r="C82" s="125">
        <v>72</v>
      </c>
    </row>
    <row r="83" spans="2:3" ht="20.399999999999999" x14ac:dyDescent="0.35">
      <c r="B83" s="126" t="s">
        <v>148</v>
      </c>
      <c r="C83" s="127">
        <v>52</v>
      </c>
    </row>
    <row r="84" spans="2:3" ht="20.399999999999999" x14ac:dyDescent="0.35">
      <c r="B84" s="124" t="s">
        <v>149</v>
      </c>
      <c r="C84" s="125">
        <v>6</v>
      </c>
    </row>
    <row r="85" spans="2:3" ht="20.399999999999999" x14ac:dyDescent="0.35">
      <c r="B85" s="126" t="s">
        <v>150</v>
      </c>
      <c r="C85" s="127">
        <v>24</v>
      </c>
    </row>
    <row r="86" spans="2:3" ht="20.399999999999999" x14ac:dyDescent="0.35">
      <c r="B86" s="126" t="s">
        <v>151</v>
      </c>
      <c r="C86" s="127">
        <v>68</v>
      </c>
    </row>
    <row r="87" spans="2:3" ht="20.399999999999999" x14ac:dyDescent="0.35">
      <c r="B87" s="126" t="s">
        <v>152</v>
      </c>
      <c r="C87" s="127">
        <v>108</v>
      </c>
    </row>
    <row r="88" spans="2:3" ht="20.399999999999999" x14ac:dyDescent="0.35">
      <c r="B88" s="124" t="s">
        <v>153</v>
      </c>
      <c r="C88" s="129">
        <v>76</v>
      </c>
    </row>
    <row r="89" spans="2:3" ht="20.399999999999999" x14ac:dyDescent="0.35">
      <c r="B89" s="126" t="s">
        <v>20</v>
      </c>
      <c r="C89" s="130">
        <v>92</v>
      </c>
    </row>
    <row r="90" spans="2:3" ht="20.399999999999999" x14ac:dyDescent="0.35">
      <c r="B90" s="124" t="s">
        <v>22</v>
      </c>
      <c r="C90" s="125">
        <v>8</v>
      </c>
    </row>
    <row r="91" spans="2:3" ht="20.399999999999999" x14ac:dyDescent="0.35">
      <c r="B91" s="126" t="s">
        <v>154</v>
      </c>
      <c r="C91" s="127">
        <v>56</v>
      </c>
    </row>
    <row r="92" spans="2:3" ht="20.399999999999999" x14ac:dyDescent="0.35">
      <c r="B92" s="124" t="s">
        <v>21</v>
      </c>
      <c r="C92" s="125">
        <v>20</v>
      </c>
    </row>
    <row r="93" spans="2:3" ht="20.399999999999999" x14ac:dyDescent="0.35">
      <c r="B93" s="126" t="s">
        <v>155</v>
      </c>
      <c r="C93" s="130">
        <v>28</v>
      </c>
    </row>
    <row r="94" spans="2:3" ht="20.399999999999999" x14ac:dyDescent="0.35">
      <c r="B94" s="124" t="s">
        <v>156</v>
      </c>
      <c r="C94" s="125">
        <v>20</v>
      </c>
    </row>
    <row r="95" spans="2:3" ht="20.399999999999999" x14ac:dyDescent="0.35">
      <c r="B95" s="126" t="s">
        <v>157</v>
      </c>
      <c r="C95" s="127">
        <v>68</v>
      </c>
    </row>
    <row r="96" spans="2:3" ht="20.399999999999999" x14ac:dyDescent="0.35">
      <c r="B96" s="126" t="s">
        <v>158</v>
      </c>
      <c r="C96" s="127">
        <v>94</v>
      </c>
    </row>
    <row r="97" spans="2:3" ht="20.399999999999999" x14ac:dyDescent="0.35">
      <c r="B97" s="126" t="s">
        <v>23</v>
      </c>
      <c r="C97" s="127">
        <v>98</v>
      </c>
    </row>
    <row r="98" spans="2:3" ht="20.399999999999999" x14ac:dyDescent="0.35">
      <c r="B98" s="124" t="s">
        <v>159</v>
      </c>
      <c r="C98" s="125">
        <v>48</v>
      </c>
    </row>
    <row r="99" spans="2:3" ht="20.399999999999999" x14ac:dyDescent="0.35">
      <c r="B99" s="126" t="s">
        <v>160</v>
      </c>
      <c r="C99" s="127">
        <v>80</v>
      </c>
    </row>
    <row r="100" spans="2:3" ht="20.399999999999999" x14ac:dyDescent="0.35">
      <c r="B100" s="126" t="s">
        <v>161</v>
      </c>
      <c r="C100" s="127">
        <v>90</v>
      </c>
    </row>
    <row r="101" spans="2:3" ht="20.399999999999999" x14ac:dyDescent="0.35">
      <c r="B101" s="124" t="s">
        <v>162</v>
      </c>
      <c r="C101" s="125">
        <v>16</v>
      </c>
    </row>
    <row r="102" spans="2:3" ht="20.399999999999999" x14ac:dyDescent="0.35">
      <c r="B102" s="126" t="s">
        <v>163</v>
      </c>
      <c r="C102" s="127">
        <v>30</v>
      </c>
    </row>
    <row r="103" spans="2:3" ht="20.399999999999999" x14ac:dyDescent="0.35">
      <c r="B103" s="124" t="s">
        <v>164</v>
      </c>
      <c r="C103" s="125">
        <v>30</v>
      </c>
    </row>
    <row r="104" spans="2:3" ht="20.399999999999999" x14ac:dyDescent="0.35">
      <c r="B104" s="124" t="s">
        <v>165</v>
      </c>
      <c r="C104" s="125">
        <v>122</v>
      </c>
    </row>
    <row r="105" spans="2:3" ht="20.399999999999999" x14ac:dyDescent="0.35">
      <c r="B105" s="126" t="s">
        <v>166</v>
      </c>
      <c r="C105" s="127">
        <v>8</v>
      </c>
    </row>
    <row r="106" spans="2:3" ht="20.399999999999999" x14ac:dyDescent="0.35">
      <c r="B106" s="124" t="s">
        <v>167</v>
      </c>
      <c r="C106" s="125">
        <v>78</v>
      </c>
    </row>
    <row r="107" spans="2:3" ht="20.399999999999999" x14ac:dyDescent="0.35">
      <c r="B107" s="126" t="s">
        <v>168</v>
      </c>
      <c r="C107" s="127">
        <v>18</v>
      </c>
    </row>
    <row r="108" spans="2:3" ht="20.399999999999999" x14ac:dyDescent="0.35">
      <c r="B108" s="126" t="s">
        <v>169</v>
      </c>
      <c r="C108" s="127">
        <v>120</v>
      </c>
    </row>
    <row r="109" spans="2:3" ht="20.399999999999999" x14ac:dyDescent="0.35">
      <c r="B109" s="124" t="s">
        <v>170</v>
      </c>
      <c r="C109" s="125">
        <v>82</v>
      </c>
    </row>
    <row r="110" spans="2:3" ht="20.399999999999999" x14ac:dyDescent="0.35">
      <c r="B110" s="126" t="s">
        <v>171</v>
      </c>
      <c r="C110" s="127">
        <v>70</v>
      </c>
    </row>
    <row r="111" spans="2:3" ht="20.399999999999999" x14ac:dyDescent="0.35">
      <c r="B111" s="124" t="s">
        <v>172</v>
      </c>
      <c r="C111" s="125">
        <v>12</v>
      </c>
    </row>
    <row r="112" spans="2:3" ht="20.399999999999999" x14ac:dyDescent="0.35">
      <c r="B112" s="124" t="s">
        <v>173</v>
      </c>
      <c r="C112" s="125">
        <v>84</v>
      </c>
    </row>
    <row r="113" spans="2:3" ht="20.399999999999999" x14ac:dyDescent="0.35">
      <c r="B113" s="126" t="s">
        <v>174</v>
      </c>
      <c r="C113" s="127">
        <v>22</v>
      </c>
    </row>
    <row r="114" spans="2:3" ht="20.399999999999999" x14ac:dyDescent="0.35">
      <c r="B114" s="126" t="s">
        <v>175</v>
      </c>
      <c r="C114" s="127">
        <v>116</v>
      </c>
    </row>
    <row r="115" spans="2:3" ht="20.399999999999999" x14ac:dyDescent="0.35">
      <c r="B115" s="126" t="s">
        <v>176</v>
      </c>
      <c r="C115" s="127">
        <v>94</v>
      </c>
    </row>
    <row r="116" spans="2:3" ht="20.399999999999999" x14ac:dyDescent="0.35">
      <c r="B116" s="126" t="s">
        <v>177</v>
      </c>
      <c r="C116" s="127">
        <v>114</v>
      </c>
    </row>
    <row r="117" spans="2:3" ht="20.399999999999999" x14ac:dyDescent="0.35">
      <c r="B117" s="126" t="s">
        <v>178</v>
      </c>
      <c r="C117" s="127">
        <v>86</v>
      </c>
    </row>
    <row r="118" spans="2:3" ht="20.399999999999999" x14ac:dyDescent="0.35">
      <c r="B118" s="124" t="s">
        <v>179</v>
      </c>
      <c r="C118" s="125">
        <v>48</v>
      </c>
    </row>
    <row r="119" spans="2:3" ht="20.399999999999999" x14ac:dyDescent="0.35">
      <c r="B119" s="126" t="s">
        <v>180</v>
      </c>
      <c r="C119" s="127">
        <v>46</v>
      </c>
    </row>
    <row r="120" spans="2:3" ht="20.399999999999999" x14ac:dyDescent="0.35">
      <c r="B120" s="126" t="s">
        <v>181</v>
      </c>
      <c r="C120" s="127">
        <v>136</v>
      </c>
    </row>
    <row r="121" spans="2:3" ht="20.399999999999999" x14ac:dyDescent="0.35">
      <c r="B121" s="126" t="s">
        <v>182</v>
      </c>
      <c r="C121" s="127">
        <v>140</v>
      </c>
    </row>
    <row r="122" spans="2:3" ht="20.399999999999999" x14ac:dyDescent="0.35">
      <c r="B122" s="126" t="s">
        <v>183</v>
      </c>
      <c r="C122" s="127">
        <v>108</v>
      </c>
    </row>
    <row r="123" spans="2:3" ht="20.399999999999999" x14ac:dyDescent="0.35">
      <c r="B123" s="124" t="s">
        <v>184</v>
      </c>
      <c r="C123" s="125">
        <v>40</v>
      </c>
    </row>
    <row r="124" spans="2:3" ht="20.399999999999999" x14ac:dyDescent="0.35">
      <c r="B124" s="124" t="s">
        <v>185</v>
      </c>
      <c r="C124" s="125">
        <v>136</v>
      </c>
    </row>
    <row r="125" spans="2:3" ht="20.399999999999999" x14ac:dyDescent="0.35">
      <c r="B125" s="126" t="s">
        <v>186</v>
      </c>
      <c r="C125" s="127">
        <v>16</v>
      </c>
    </row>
    <row r="126" spans="2:3" ht="20.399999999999999" x14ac:dyDescent="0.35">
      <c r="B126" s="124" t="s">
        <v>187</v>
      </c>
      <c r="C126" s="125">
        <v>28</v>
      </c>
    </row>
    <row r="127" spans="2:3" ht="20.399999999999999" x14ac:dyDescent="0.35">
      <c r="B127" s="124" t="s">
        <v>188</v>
      </c>
      <c r="C127" s="125">
        <v>104</v>
      </c>
    </row>
    <row r="128" spans="2:3" ht="20.399999999999999" x14ac:dyDescent="0.35">
      <c r="B128" s="126" t="s">
        <v>189</v>
      </c>
      <c r="C128" s="127">
        <v>80</v>
      </c>
    </row>
    <row r="129" spans="2:3" ht="20.399999999999999" x14ac:dyDescent="0.35">
      <c r="B129" s="124" t="s">
        <v>190</v>
      </c>
      <c r="C129" s="125">
        <v>54</v>
      </c>
    </row>
    <row r="130" spans="2:3" ht="20.399999999999999" x14ac:dyDescent="0.35">
      <c r="B130" s="126" t="s">
        <v>191</v>
      </c>
      <c r="C130" s="127">
        <v>66</v>
      </c>
    </row>
    <row r="131" spans="2:3" ht="20.399999999999999" x14ac:dyDescent="0.35">
      <c r="B131" s="124" t="s">
        <v>192</v>
      </c>
      <c r="C131" s="125">
        <v>68</v>
      </c>
    </row>
    <row r="132" spans="2:3" ht="20.399999999999999" x14ac:dyDescent="0.35">
      <c r="B132" s="126" t="s">
        <v>193</v>
      </c>
      <c r="C132" s="127">
        <v>38</v>
      </c>
    </row>
    <row r="133" spans="2:3" ht="20.399999999999999" x14ac:dyDescent="0.35">
      <c r="B133" s="124" t="s">
        <v>194</v>
      </c>
      <c r="C133" s="125">
        <v>36</v>
      </c>
    </row>
    <row r="134" spans="2:3" ht="20.399999999999999" x14ac:dyDescent="0.35">
      <c r="B134" s="126" t="s">
        <v>195</v>
      </c>
      <c r="C134" s="127">
        <v>74</v>
      </c>
    </row>
    <row r="135" spans="2:3" ht="20.399999999999999" x14ac:dyDescent="0.35">
      <c r="B135" s="131" t="s">
        <v>196</v>
      </c>
      <c r="C135" s="132">
        <v>22</v>
      </c>
    </row>
    <row r="136" spans="2:3" ht="20.399999999999999" x14ac:dyDescent="0.35">
      <c r="B136" s="133" t="s">
        <v>197</v>
      </c>
      <c r="C136" s="134">
        <v>88</v>
      </c>
    </row>
    <row r="137" spans="2:3" ht="20.399999999999999" x14ac:dyDescent="0.35">
      <c r="B137" s="131" t="s">
        <v>198</v>
      </c>
      <c r="C137" s="132">
        <v>24</v>
      </c>
    </row>
    <row r="138" spans="2:3" ht="20.399999999999999" x14ac:dyDescent="0.35">
      <c r="B138" s="133" t="s">
        <v>199</v>
      </c>
      <c r="C138" s="134">
        <v>8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R32"/>
  <sheetViews>
    <sheetView topLeftCell="A25" workbookViewId="0">
      <selection activeCell="E30" sqref="E30"/>
    </sheetView>
  </sheetViews>
  <sheetFormatPr defaultRowHeight="14.4" x14ac:dyDescent="0.3"/>
  <cols>
    <col min="10" max="10" width="8.6640625" customWidth="1"/>
    <col min="12" max="12" width="11.44140625" customWidth="1"/>
    <col min="14" max="14" width="11.33203125" customWidth="1"/>
    <col min="15" max="15" width="12" customWidth="1"/>
  </cols>
  <sheetData>
    <row r="1" spans="1:18" ht="21.6" thickBot="1" x14ac:dyDescent="0.45">
      <c r="A1" s="187" t="s">
        <v>53</v>
      </c>
      <c r="B1" s="188"/>
      <c r="C1" s="188"/>
      <c r="D1" s="188"/>
      <c r="E1" s="188"/>
      <c r="F1" s="188"/>
      <c r="G1" s="188"/>
      <c r="H1" s="188"/>
      <c r="I1" s="188"/>
      <c r="J1" s="189"/>
      <c r="K1" s="183" t="s">
        <v>24</v>
      </c>
      <c r="L1" s="184"/>
      <c r="M1" s="21"/>
      <c r="N1" s="20"/>
      <c r="O1" s="22"/>
    </row>
    <row r="2" spans="1:18" ht="15.6" thickTop="1" thickBot="1" x14ac:dyDescent="0.35">
      <c r="A2" s="18"/>
      <c r="K2" s="185"/>
      <c r="L2" s="186"/>
      <c r="O2" s="10"/>
    </row>
    <row r="3" spans="1:18" ht="16.2" thickTop="1" x14ac:dyDescent="0.3">
      <c r="A3" s="26" t="s">
        <v>28</v>
      </c>
      <c r="B3" s="23" t="s">
        <v>56</v>
      </c>
      <c r="O3" s="3"/>
    </row>
    <row r="4" spans="1:18" x14ac:dyDescent="0.3">
      <c r="A4" s="16" t="s">
        <v>29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11"/>
      <c r="P4" s="6"/>
      <c r="Q4" s="6"/>
      <c r="R4" s="6"/>
    </row>
    <row r="5" spans="1:18" x14ac:dyDescent="0.3">
      <c r="A5" s="16" t="s">
        <v>30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"/>
      <c r="O5" s="12"/>
    </row>
    <row r="6" spans="1:18" x14ac:dyDescent="0.3">
      <c r="A6" s="16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"/>
    </row>
    <row r="7" spans="1:18" x14ac:dyDescent="0.3">
      <c r="A7" s="1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</row>
    <row r="8" spans="1:18" x14ac:dyDescent="0.3">
      <c r="A8" s="19" t="s">
        <v>32</v>
      </c>
      <c r="B8" s="25"/>
      <c r="C8" s="25"/>
      <c r="D8" s="25"/>
      <c r="E8" s="25"/>
      <c r="F8" s="25"/>
      <c r="G8" s="7"/>
      <c r="H8" s="7"/>
      <c r="I8" s="7"/>
      <c r="J8" s="7"/>
      <c r="K8" s="7"/>
      <c r="L8" s="7"/>
      <c r="M8" s="7"/>
      <c r="N8" s="7"/>
      <c r="O8" s="3"/>
    </row>
    <row r="9" spans="1:18" x14ac:dyDescent="0.3">
      <c r="A9" s="19"/>
      <c r="B9" s="25"/>
      <c r="C9" s="25"/>
      <c r="D9" s="25"/>
      <c r="E9" s="25"/>
      <c r="F9" s="25"/>
      <c r="G9" s="7"/>
      <c r="H9" s="7"/>
      <c r="I9" s="7"/>
      <c r="J9" s="7"/>
      <c r="K9" s="7"/>
      <c r="L9" s="7"/>
      <c r="M9" s="7"/>
      <c r="N9" s="7"/>
      <c r="O9" s="3"/>
    </row>
    <row r="10" spans="1:18" x14ac:dyDescent="0.3">
      <c r="A10" s="27" t="s">
        <v>52</v>
      </c>
      <c r="B10" s="28"/>
      <c r="C10" s="2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</row>
    <row r="11" spans="1:18" x14ac:dyDescent="0.3">
      <c r="A11" s="1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3"/>
    </row>
    <row r="12" spans="1:18" ht="15.6" x14ac:dyDescent="0.3">
      <c r="A12" s="26" t="s">
        <v>33</v>
      </c>
      <c r="B12" s="24" t="s">
        <v>34</v>
      </c>
      <c r="C12" s="24"/>
      <c r="D12" s="24"/>
      <c r="E12" s="24"/>
      <c r="F12" s="2"/>
      <c r="O12" s="3"/>
    </row>
    <row r="13" spans="1:18" x14ac:dyDescent="0.3">
      <c r="A13" s="16" t="s">
        <v>35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12"/>
    </row>
    <row r="14" spans="1:18" x14ac:dyDescent="0.3">
      <c r="A14" s="16" t="s">
        <v>36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12"/>
    </row>
    <row r="15" spans="1:18" x14ac:dyDescent="0.3">
      <c r="A15" s="16" t="s">
        <v>37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12"/>
    </row>
    <row r="16" spans="1:18" x14ac:dyDescent="0.3">
      <c r="A16" s="16" t="s">
        <v>38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2"/>
    </row>
    <row r="17" spans="1:15" x14ac:dyDescent="0.3">
      <c r="A17" s="4"/>
      <c r="O17" s="3"/>
    </row>
    <row r="18" spans="1:15" x14ac:dyDescent="0.3">
      <c r="A18" s="4" t="s">
        <v>39</v>
      </c>
      <c r="N18" s="5"/>
      <c r="O18" s="3"/>
    </row>
    <row r="19" spans="1:15" x14ac:dyDescent="0.3">
      <c r="A19" s="4" t="s">
        <v>40</v>
      </c>
      <c r="N19" s="5"/>
      <c r="O19" s="3"/>
    </row>
    <row r="20" spans="1:15" x14ac:dyDescent="0.3">
      <c r="A20" s="4" t="s">
        <v>41</v>
      </c>
      <c r="N20" s="5"/>
      <c r="O20" s="3"/>
    </row>
    <row r="21" spans="1:15" x14ac:dyDescent="0.3">
      <c r="A21" s="4" t="s">
        <v>42</v>
      </c>
      <c r="N21" s="5"/>
      <c r="O21" s="3"/>
    </row>
    <row r="22" spans="1:15" x14ac:dyDescent="0.3">
      <c r="A22" s="4" t="s">
        <v>43</v>
      </c>
      <c r="O22" s="3"/>
    </row>
    <row r="23" spans="1:15" x14ac:dyDescent="0.3">
      <c r="A23" s="4"/>
      <c r="O23" s="3"/>
    </row>
    <row r="24" spans="1:15" x14ac:dyDescent="0.3">
      <c r="A24" s="4" t="s">
        <v>44</v>
      </c>
      <c r="N24" s="5"/>
      <c r="O24" s="3"/>
    </row>
    <row r="25" spans="1:15" x14ac:dyDescent="0.3">
      <c r="A25" s="4" t="s">
        <v>45</v>
      </c>
      <c r="N25" s="5"/>
      <c r="O25" s="3"/>
    </row>
    <row r="26" spans="1:15" x14ac:dyDescent="0.3">
      <c r="A26" s="4" t="s">
        <v>46</v>
      </c>
      <c r="O26" s="3"/>
    </row>
    <row r="27" spans="1:15" x14ac:dyDescent="0.3">
      <c r="A27" s="4"/>
      <c r="O27" s="3"/>
    </row>
    <row r="28" spans="1:15" ht="15.6" x14ac:dyDescent="0.3">
      <c r="A28" s="26" t="s">
        <v>47</v>
      </c>
      <c r="B28" s="24" t="s">
        <v>48</v>
      </c>
      <c r="C28" s="2"/>
      <c r="O28" s="3"/>
    </row>
    <row r="29" spans="1:15" x14ac:dyDescent="0.3">
      <c r="A29" s="4" t="s">
        <v>49</v>
      </c>
      <c r="N29" s="5"/>
      <c r="O29" s="3"/>
    </row>
    <row r="30" spans="1:15" x14ac:dyDescent="0.3">
      <c r="A30" s="4" t="s">
        <v>50</v>
      </c>
      <c r="N30" s="5"/>
      <c r="O30" s="3"/>
    </row>
    <row r="31" spans="1:15" x14ac:dyDescent="0.3">
      <c r="A31" s="4" t="s">
        <v>51</v>
      </c>
      <c r="O31" s="3"/>
    </row>
    <row r="32" spans="1:15" ht="15" thickBot="1" x14ac:dyDescent="0.35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3"/>
    </row>
  </sheetData>
  <sheetProtection password="EB3E" sheet="1" objects="1" scenarios="1"/>
  <mergeCells count="2">
    <mergeCell ref="K1:L2"/>
    <mergeCell ref="A1:J1"/>
  </mergeCells>
  <hyperlinks>
    <hyperlink ref="K1:L2" location="Foglio2!A1" display="RITORNA A SPECIFICA" xr:uid="{00000000-0004-0000-0400-000000000000}"/>
  </hyperlink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Foglio1</vt:lpstr>
      <vt:lpstr>Foglio2</vt:lpstr>
      <vt:lpstr>Foglio3</vt:lpstr>
      <vt:lpstr>Foglio4</vt:lpstr>
      <vt:lpstr>Foglio6</vt:lpstr>
      <vt:lpstr>Foglio2!Area_stampa</vt:lpstr>
      <vt:lpstr>Foglio4!Area_stampa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Tiziana</cp:lastModifiedBy>
  <cp:lastPrinted>2021-09-01T15:58:27Z</cp:lastPrinted>
  <dcterms:created xsi:type="dcterms:W3CDTF">2021-05-01T13:32:38Z</dcterms:created>
  <dcterms:modified xsi:type="dcterms:W3CDTF">2024-10-07T08:57:49Z</dcterms:modified>
</cp:coreProperties>
</file>